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50" windowHeight="11640" activeTab="4"/>
  </bookViews>
  <sheets>
    <sheet name="прил 5 попр апрель" sheetId="1" r:id="rId1"/>
    <sheet name="прил 3 попр апрель" sheetId="2" r:id="rId2"/>
    <sheet name=" прил 6  поп апрель" sheetId="3" r:id="rId3"/>
    <sheet name=" прил4 поп апрель" sheetId="4" r:id="rId4"/>
    <sheet name="прил 8 поп апрель" sheetId="5" r:id="rId5"/>
  </sheets>
  <definedNames>
    <definedName name="_xlnm.Print_Titles" localSheetId="2">' прил 6  поп апрель'!$10:$11</definedName>
    <definedName name="_xlnm.Print_Titles" localSheetId="3">' прил4 поп апрель'!$10:$11</definedName>
    <definedName name="_xlnm.Print_Titles" localSheetId="1">'прил 3 попр апрель'!$9:$10</definedName>
    <definedName name="_xlnm.Print_Titles" localSheetId="0">'прил 5 попр апрель'!$9:$10</definedName>
    <definedName name="_xlnm.Print_Titles" localSheetId="4">'прил 8 поп апрель'!$9:$11</definedName>
  </definedNames>
  <calcPr fullCalcOnLoad="1"/>
</workbook>
</file>

<file path=xl/sharedStrings.xml><?xml version="1.0" encoding="utf-8"?>
<sst xmlns="http://schemas.openxmlformats.org/spreadsheetml/2006/main" count="4892" uniqueCount="477">
  <si>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</si>
  <si>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Областная целевая программа "Модернизация системы образования Орловской области на 2009-2010 годы"</t>
  </si>
  <si>
    <t>0700400</t>
  </si>
  <si>
    <t>Начальник финансового управления администрации города Орла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</si>
  <si>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07 мая 2008 года №714 "Об обеспечении жильем ветеранов Великой Отечественной войны 1941-1954 годов</t>
  </si>
  <si>
    <t>5053401</t>
  </si>
  <si>
    <t>4359901</t>
  </si>
  <si>
    <t>Резервные фонды исполнительных органов государственной власти субъектов Российской Федерации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</si>
  <si>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</si>
  <si>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</si>
  <si>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Расходы бюджета города Орла на плановый период 2011 - 2012 годов по разделам, подразделам  с поправками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</si>
  <si>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 органам местного самоуправления</t>
  </si>
  <si>
    <t xml:space="preserve">    А.Н. Коробова</t>
  </si>
  <si>
    <t xml:space="preserve">    Приложение  4</t>
  </si>
  <si>
    <t xml:space="preserve">    к решению Орловского </t>
  </si>
  <si>
    <t xml:space="preserve">    городского Совета народных депутатов</t>
  </si>
  <si>
    <t xml:space="preserve">            А.Н. Коробова</t>
  </si>
  <si>
    <t xml:space="preserve">                                                                                                        Приложение 3</t>
  </si>
  <si>
    <t xml:space="preserve">                                                                                                        к решению Орловского </t>
  </si>
  <si>
    <t xml:space="preserve">                                                                                                        городского Совета народных депутатов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</si>
  <si>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</si>
  <si>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</si>
  <si>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</si>
  <si>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</si>
  <si>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</si>
  <si>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</si>
  <si>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Специальные коррекционные учреждения</t>
  </si>
  <si>
    <t>4330000</t>
  </si>
  <si>
    <t>4339900</t>
  </si>
  <si>
    <t>Выполнение функций органами местного самоуправления (конкурсы СМИ, стипендии, поддержка ОВД, прочие по решению судов)</t>
  </si>
  <si>
    <t>Иные безвозмездные и безвозвратные перечисления</t>
  </si>
  <si>
    <t>5200000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</si>
  <si>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</si>
  <si>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</si>
  <si>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</si>
  <si>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</si>
  <si>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Учреждения, обеспечивающие предоставление услуг в сфере образования</t>
  </si>
  <si>
    <t>4350000</t>
  </si>
  <si>
    <t>4359900</t>
  </si>
  <si>
    <t>Учебно-методические кабинеты, централизованные бухгалтерии, группы хозяйственного обслуживания, межшкольные учебно-производственные комбинаты</t>
  </si>
  <si>
    <t>4520000</t>
  </si>
  <si>
    <t>4529900</t>
  </si>
  <si>
    <t>5201000</t>
  </si>
  <si>
    <t>Культура, кинематография и средства массовой информации</t>
  </si>
  <si>
    <t>4400000</t>
  </si>
  <si>
    <t>4409900</t>
  </si>
  <si>
    <t>Выполнение функций  бюджетными учреждениями</t>
  </si>
  <si>
    <t>Библиотеки</t>
  </si>
  <si>
    <t>4420000</t>
  </si>
  <si>
    <t>4429900</t>
  </si>
  <si>
    <t>Театры, цирки, концертные и другие организации исполнительских искусств</t>
  </si>
  <si>
    <t>4430000</t>
  </si>
  <si>
    <t>4439900</t>
  </si>
  <si>
    <t>Мероприятия в сфере культуры, кинематографии и СМИ</t>
  </si>
  <si>
    <t>4500000</t>
  </si>
  <si>
    <t>Проведение праздничных мероприятий</t>
  </si>
  <si>
    <t>4506800</t>
  </si>
  <si>
    <t>Больницы, клиники, госпитали, медико-санитарные части</t>
  </si>
  <si>
    <t>4700000</t>
  </si>
  <si>
    <t>4709900</t>
  </si>
  <si>
    <t>Родильные дома</t>
  </si>
  <si>
    <t>4760000</t>
  </si>
  <si>
    <t>4769900</t>
  </si>
  <si>
    <t>4710000</t>
  </si>
  <si>
    <t>4719900</t>
  </si>
  <si>
    <t>Станции скорой и неотложной помощи</t>
  </si>
  <si>
    <t>4770000</t>
  </si>
  <si>
    <t>4779900</t>
  </si>
  <si>
    <t>Мероприятия по капитальному ремонту учреждений за счет средств городского бюджета</t>
  </si>
  <si>
    <t>Мероприятия в области образования</t>
  </si>
  <si>
    <t>4360001</t>
  </si>
  <si>
    <t>Премии лучшим педагогическим работникам учреждений образования</t>
  </si>
  <si>
    <t>2012 год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</si>
  <si>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</si>
  <si>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</si>
  <si>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Мероприятия в области здравоохранения, спорта и физической культуры, туризма</t>
  </si>
  <si>
    <t>Дом ребенка</t>
  </si>
  <si>
    <t>4860000</t>
  </si>
  <si>
    <t>4869900</t>
  </si>
  <si>
    <t>Городская целевая программа "Первоочередные мероприятия по профилактике, диагностике и лечению сердечно-сосудистых заболеваний на 2008-2010 годы"</t>
  </si>
  <si>
    <t>4320000</t>
  </si>
  <si>
    <t>5120000</t>
  </si>
  <si>
    <t>5129700</t>
  </si>
  <si>
    <t>Подпрограмма "Обеспечение жильем молодых семей"</t>
  </si>
  <si>
    <t>1040200</t>
  </si>
  <si>
    <t>501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</si>
  <si>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</si>
  <si>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</si>
  <si>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</si>
  <si>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Доплаты председателям гор.рай женсоветов,общ.инвал.</t>
  </si>
  <si>
    <t>5058603</t>
  </si>
  <si>
    <t>7950002</t>
  </si>
  <si>
    <t>4320200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</si>
  <si>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</si>
  <si>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0021100, 0021200</t>
  </si>
  <si>
    <t>02 04</t>
  </si>
  <si>
    <t>0020300,0020400</t>
  </si>
  <si>
    <t>0020400,0022500</t>
  </si>
  <si>
    <t xml:space="preserve">Проведение выборов в представительные органы муниципального образования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</si>
  <si>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</si>
  <si>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Мероприятия по предупреждению и ликвидиции последствий чрезвычайных ситуаций и стихийных бедствий</t>
  </si>
  <si>
    <t>Предупреждение и ликвидиция последствий чрезвычайных ситуаций и стихийных бедствий природного и техногенного характера</t>
  </si>
  <si>
    <t>Начальное профессиональное образование</t>
  </si>
  <si>
    <t>5058602</t>
  </si>
  <si>
    <t>5058601</t>
  </si>
  <si>
    <t>0920301</t>
  </si>
  <si>
    <t>Субсидии юридическим лицам</t>
  </si>
  <si>
    <t>0980202</t>
  </si>
  <si>
    <t>Содержание ребёнка в семье опекуна и приёмной семье, а также вознаграждение, причитающееся приёмному родителю</t>
  </si>
  <si>
    <t>Субвенции бюджетам муниципальных образований, для финансового обеспечения расходных обязательств муниципальных образований, возникающих при  выполнении государственных полномочий РФ, переданных для осуществления органам местного самоуправления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</si>
  <si>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</si>
  <si>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</t>
  </si>
  <si>
    <t>1020100</t>
  </si>
  <si>
    <t>Прочие мероприятия по благоустройству городских округов и поселков</t>
  </si>
  <si>
    <t xml:space="preserve">Бюджетные инвестиции в объекты капитального строительства, не включенные в целевые программы </t>
  </si>
  <si>
    <t xml:space="preserve">Мероприятия по проведению  оздоровительной кампании детей </t>
  </si>
  <si>
    <t>Оздоровление детей</t>
  </si>
  <si>
    <t>Подпрограмма "Дети и семья"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</si>
  <si>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</si>
  <si>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</si>
  <si>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бюджет 2010 год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</si>
  <si>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</si>
  <si>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</si>
  <si>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Федеральная целевая программа "Жилище" на 2002-2010 годы </t>
  </si>
  <si>
    <t>Инвестиционная программа по водоснабжению, водоотведению и очистке сточных вод г.Орла на 2008-2011 годы (за счет платы за подключение)</t>
  </si>
  <si>
    <t xml:space="preserve">       Приложение  6</t>
  </si>
  <si>
    <t xml:space="preserve">       к решению Орловского </t>
  </si>
  <si>
    <t xml:space="preserve">       городского Совета народных депутатов</t>
  </si>
  <si>
    <t>Поликлиники, амбулатории, диагностические центры</t>
  </si>
  <si>
    <t xml:space="preserve">Федеральная целевая программа "Развитие физической культуры и спорта в Российской Федерации на 2006-2015 годы" </t>
  </si>
  <si>
    <t>Физкультурно-оздоровительная работа и спортивные мероприятия</t>
  </si>
  <si>
    <t>5210200</t>
  </si>
  <si>
    <t>5210215</t>
  </si>
  <si>
    <t>5225000</t>
  </si>
  <si>
    <t xml:space="preserve">Федеральная целевая программа "Жилище" на 2002-2010 годы(второй этап) </t>
  </si>
  <si>
    <t>Субсидии на обеспечение жильём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</si>
  <si>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</si>
  <si>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</si>
  <si>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Материальное обеспечение приемной семьи</t>
  </si>
  <si>
    <t>5201310</t>
  </si>
  <si>
    <t>Выплаты приемной семье на содержание подопечных детей</t>
  </si>
  <si>
    <t>Оплата труда приемного родителя</t>
  </si>
  <si>
    <t>Выполнение полномочий в сфере опеки и попечительства</t>
  </si>
  <si>
    <t>5053600</t>
  </si>
  <si>
    <t>2011 год</t>
  </si>
  <si>
    <t>7960200</t>
  </si>
  <si>
    <t>Мероприятия в сфере образования</t>
  </si>
  <si>
    <t>922</t>
  </si>
  <si>
    <t>7970200</t>
  </si>
  <si>
    <t>Мероприятия в сфере здравоохранения</t>
  </si>
  <si>
    <t>923</t>
  </si>
  <si>
    <t>Мероприятия общегородского значения</t>
  </si>
  <si>
    <t>Выполнение наказов избирателей депутатам Орловского городского Совета народных депутатов</t>
  </si>
  <si>
    <t>79802000</t>
  </si>
  <si>
    <t>0920302</t>
  </si>
  <si>
    <t>Областная комплексная программа "Дети Орловщины" на 2007-2010 годы"</t>
  </si>
  <si>
    <t>5221304</t>
  </si>
  <si>
    <t>5221300</t>
  </si>
  <si>
    <t>Обеспечение полноценным питанием беременных женщин, кормящих матерей и детей до трех лет</t>
  </si>
  <si>
    <t>5210214</t>
  </si>
  <si>
    <t xml:space="preserve">Проведение выборов главы муниципального образования </t>
  </si>
  <si>
    <t>0200003</t>
  </si>
  <si>
    <t>4910300</t>
  </si>
  <si>
    <t>Доплаты к пенсиям депутатам Орловского городского Совета народных депутатов</t>
  </si>
  <si>
    <t>Функционирование высшего должностного лица субъекта Российской Федерации и  муниципального образования, 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</si>
  <si>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5058612</t>
  </si>
  <si>
    <t>5058613</t>
  </si>
  <si>
    <t>5058614</t>
  </si>
  <si>
    <t>Оказание поддержки малоимущим гражданам</t>
  </si>
  <si>
    <t>Доплаты председателям советов ветеранов войны и труда</t>
  </si>
  <si>
    <t xml:space="preserve">Начальник финансового управления </t>
  </si>
  <si>
    <t>А.Н.Коробова</t>
  </si>
  <si>
    <t>001</t>
  </si>
  <si>
    <t xml:space="preserve">к решению Орловского 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</si>
  <si>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</si>
  <si>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</si>
  <si>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</si>
  <si>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14</t>
  </si>
  <si>
    <t>Функционирование высшего должностного лица субъекта Российской Федерации и  муниципального образования, 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</t>
  </si>
  <si>
    <t>Стационарная медицинская помощь</t>
  </si>
  <si>
    <t>Здравоохранение, физическая культура и спорт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</si>
  <si>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</si>
  <si>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</si>
  <si>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</si>
  <si>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 и спорта</t>
  </si>
  <si>
    <t>Охрана семьи и детства</t>
  </si>
  <si>
    <t>Наименование</t>
  </si>
  <si>
    <t>Жилищно - коммунальное хозяйство</t>
  </si>
  <si>
    <t>Культура</t>
  </si>
  <si>
    <t>Другие вопросы в области культуры, кинематографии, средств массовой информации</t>
  </si>
  <si>
    <t>тыс. руб.</t>
  </si>
  <si>
    <t>Обслуживание государственного и муниципального  долга</t>
  </si>
  <si>
    <t>Рз</t>
  </si>
  <si>
    <t>ПР</t>
  </si>
  <si>
    <t>Общегосударственные вопросы</t>
  </si>
  <si>
    <t>01</t>
  </si>
  <si>
    <t>03</t>
  </si>
  <si>
    <t>05</t>
  </si>
  <si>
    <t>06</t>
  </si>
  <si>
    <t>Обеспечение проведения выборов и референдумов</t>
  </si>
  <si>
    <t>07</t>
  </si>
  <si>
    <t>12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</si>
  <si>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</si>
  <si>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</si>
  <si>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</si>
  <si>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</si>
  <si>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подготовка экономики</t>
  </si>
  <si>
    <t>Национальная безопасность и правоохранительная деятельность</t>
  </si>
  <si>
    <t>04</t>
  </si>
  <si>
    <t>09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</si>
  <si>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</si>
  <si>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</si>
  <si>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</si>
  <si>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</si>
  <si>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</si>
  <si>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</si>
  <si>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</si>
  <si>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</si>
  <si>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</si>
  <si>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</si>
  <si>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</si>
  <si>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</si>
  <si>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</si>
  <si>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</si>
  <si>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</si>
  <si>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</si>
  <si>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Итого расходов</t>
  </si>
  <si>
    <t>11</t>
  </si>
  <si>
    <t>02  04</t>
  </si>
  <si>
    <t>Благоустройство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</si>
  <si>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</si>
  <si>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</si>
  <si>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ЦСР</t>
  </si>
  <si>
    <t>ВР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</si>
  <si>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</si>
  <si>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</si>
  <si>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</si>
  <si>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</si>
  <si>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500</t>
  </si>
  <si>
    <t>Председатель представительного органа муниципального образования, депутаты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</si>
  <si>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заместители, центральный аппарат</t>
  </si>
  <si>
    <t xml:space="preserve">Выполнение функций органами местного самоуправления </t>
  </si>
  <si>
    <t>Члены избирательной комиссии муниципального образования, центральный аппарат</t>
  </si>
  <si>
    <t>0022600, 0020400</t>
  </si>
  <si>
    <t>0200002</t>
  </si>
  <si>
    <t>плановый период</t>
  </si>
  <si>
    <t xml:space="preserve">Муниципальная целевая программа развития малого и среднего предпринимательства в городе Орле </t>
  </si>
  <si>
    <t>Глава муниципального образования, центральный аппарат</t>
  </si>
  <si>
    <t>0700000</t>
  </si>
  <si>
    <t>0700500</t>
  </si>
  <si>
    <t>Прочие расходы</t>
  </si>
  <si>
    <t>013</t>
  </si>
  <si>
    <t>Реализация государственных функций, связанных с общегосударственным управлением</t>
  </si>
  <si>
    <t>0920000</t>
  </si>
  <si>
    <t xml:space="preserve">Выполнение других обязательств государства </t>
  </si>
  <si>
    <t>0920300</t>
  </si>
  <si>
    <t>Государственная регистрация актов гражданского состояния</t>
  </si>
  <si>
    <t>0013800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</si>
  <si>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</si>
  <si>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</si>
  <si>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</si>
  <si>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2090100</t>
  </si>
  <si>
    <t>2180000</t>
  </si>
  <si>
    <t>2180100</t>
  </si>
  <si>
    <t>310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</si>
  <si>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</si>
  <si>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</si>
  <si>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 Федерации и муниципальных служащих</t>
  </si>
  <si>
    <t>4910100</t>
  </si>
  <si>
    <t>Социальные выплаты</t>
  </si>
  <si>
    <t>005</t>
  </si>
  <si>
    <t xml:space="preserve">10 </t>
  </si>
  <si>
    <t>Социальная помощь</t>
  </si>
  <si>
    <t>5050000</t>
  </si>
  <si>
    <t>Оказание других видов социальной помощи</t>
  </si>
  <si>
    <t>5058600</t>
  </si>
  <si>
    <t>Доплаты к пенсиям солдатам срочной службы, получившим травмы в вооруженных конфликтах</t>
  </si>
  <si>
    <t>Доплаты "Почетным гражданам города Орла" и лицам, внесенным в "Книгу Почета города Орла"</t>
  </si>
  <si>
    <t>5050502</t>
  </si>
  <si>
    <t>5201300</t>
  </si>
  <si>
    <t>5201311</t>
  </si>
  <si>
    <t>5201312</t>
  </si>
  <si>
    <t>Выплаты семьям опекунов на содержание подопечных детей</t>
  </si>
  <si>
    <t>5201320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</si>
  <si>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</si>
  <si>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</si>
  <si>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</si>
  <si>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</si>
  <si>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 xml:space="preserve">Субсидии юридическим лицам </t>
  </si>
  <si>
    <t>006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</si>
  <si>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</si>
  <si>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</si>
  <si>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</si>
  <si>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Оказание финансовой поддержки советам ветеранов войны и труда</t>
  </si>
  <si>
    <t>Резервные фонды  местных администраций</t>
  </si>
  <si>
    <t>Обеспечение меропритий по капитальному ремонту многоквартирных домов за счет средств бюджетов</t>
  </si>
  <si>
    <t>Обеспечение мероприятий по  переселению граждан из аварийного жилищного фонда за счет средств бюджетов</t>
  </si>
  <si>
    <t>Защита населения и территории от чрезвычайных ситуаций природного  и техногенного характера  , гражданская оборона</t>
  </si>
  <si>
    <t>Мероприятия в области строительства, архитектуры и градостроительства</t>
  </si>
  <si>
    <t>3380000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</si>
  <si>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</si>
  <si>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</si>
  <si>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</si>
  <si>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</si>
  <si>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Другие виды транспорта</t>
  </si>
  <si>
    <t>3170000</t>
  </si>
  <si>
    <t>Отдельные мероприятия по другим видам транспорта</t>
  </si>
  <si>
    <t>3170200</t>
  </si>
  <si>
    <t>Бюджетные инвестиции</t>
  </si>
  <si>
    <t>003</t>
  </si>
  <si>
    <t>1040000</t>
  </si>
  <si>
    <t>Подпрограмма "Модернизация объектов коммунальной инфраструктуры"</t>
  </si>
  <si>
    <t>1040300</t>
  </si>
  <si>
    <t>1020000</t>
  </si>
  <si>
    <t>1020102</t>
  </si>
  <si>
    <t>Бюджетные инвестиции в объекты капитального строительства собственности муниципальных образований</t>
  </si>
  <si>
    <t>1005800</t>
  </si>
  <si>
    <t>Поддержка жилищного хозяйства</t>
  </si>
  <si>
    <t>3500000</t>
  </si>
  <si>
    <t>Капитальный ремонт государственного жилищного фонда субъектов РФ и муниципального жилищного фонда</t>
  </si>
  <si>
    <t>3500200</t>
  </si>
  <si>
    <t>7950100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</si>
  <si>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</si>
  <si>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</si>
  <si>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</si>
  <si>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</si>
  <si>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</si>
  <si>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</si>
  <si>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</si>
  <si>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</si>
  <si>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</si>
  <si>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6000500</t>
  </si>
  <si>
    <t>Обеспечение деятельности подведомственных учреждений</t>
  </si>
  <si>
    <t>0029900</t>
  </si>
  <si>
    <t>Выполнение функций бюджетными учреждениями</t>
  </si>
  <si>
    <t>4200000</t>
  </si>
  <si>
    <t>Детские дошкольные учреждения</t>
  </si>
  <si>
    <t>4209900</t>
  </si>
  <si>
    <t xml:space="preserve">                                                                                                      Приложение  5</t>
  </si>
  <si>
    <t xml:space="preserve">                                                                                                      к решению Орловского </t>
  </si>
  <si>
    <t xml:space="preserve">                                                                                                      городского Совета народных депутатов</t>
  </si>
  <si>
    <t>Межведомственная инвестиционная программа</t>
  </si>
  <si>
    <t>5520000</t>
  </si>
  <si>
    <t>Непрограммная часть в рамках межведомственной инвестиционной программы (капитальное строительство)</t>
  </si>
  <si>
    <t>5524701</t>
  </si>
  <si>
    <t>Инвестиционная программа по водоснабжению, водоотведению и очистке сточных вод г.Орла  (за счет платы за подключение)</t>
  </si>
  <si>
    <t xml:space="preserve">Федеральная целевая программа "Жилище" </t>
  </si>
  <si>
    <t xml:space="preserve">Обеспечение мероприятий по капитальному ремонту многоквартирных домов в доле собственника помещений МО "Город Орел" </t>
  </si>
  <si>
    <t>0980211</t>
  </si>
  <si>
    <t>Компенсации льгот по коммунальным услугам председателям, проведение конкурсов, материальное стимулирование комитетов общественного самоуправления</t>
  </si>
  <si>
    <t>7980200</t>
  </si>
  <si>
    <t>7990200</t>
  </si>
  <si>
    <t>Обеспечение мероприятий по созданию благоприятных условий для увеличения количества товариществ собственников жилья по управлению многоквартирными домами</t>
  </si>
  <si>
    <t>с учетом поправок</t>
  </si>
  <si>
    <t>поправки</t>
  </si>
  <si>
    <t xml:space="preserve">5200000 </t>
  </si>
  <si>
    <t xml:space="preserve">5210200 </t>
  </si>
  <si>
    <t>Организация деятельности административных комиссий на территории Орловской области</t>
  </si>
  <si>
    <t xml:space="preserve">5210206 </t>
  </si>
  <si>
    <t xml:space="preserve">5210207 </t>
  </si>
  <si>
    <t>Выполнение полномочий в сфере трудовых отношений</t>
  </si>
  <si>
    <t>5210213</t>
  </si>
  <si>
    <t xml:space="preserve"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03 сентября 1945 года, граждан, награжденных знаком "Жителю блокадного  Ленинграда", лиц, работавших на военных объектах в период Великой Отечественной войны, членов семей погибших (умерших) инвалидов войны, ветеранов боевых действий, инвалидов и семей, имеющих  детей-инвалидов </t>
  </si>
  <si>
    <t>5053400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</si>
  <si>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№181-ФЗ"О социальной защите инвалидов в Российской Федерации"</t>
  </si>
  <si>
    <t>5053402</t>
  </si>
  <si>
    <t xml:space="preserve">5210212 </t>
  </si>
  <si>
    <t>Финансовое обеспечение образовательного процесса в муниципальных общеобразовательных учреждениях в части исполнения государственных полномочий Орловской области</t>
  </si>
  <si>
    <t xml:space="preserve">5210204 </t>
  </si>
  <si>
    <t>Повышение заработной платы педагогических работников муниципальных общеобразовательных учреждений</t>
  </si>
  <si>
    <t>5210 216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</si>
  <si>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размере 50 процентов фактических затрат, но не более 11 рублей на 1 учащегося в день</t>
  </si>
  <si>
    <t>6700000</t>
  </si>
  <si>
    <t>Расходы бюджета города Орла на 2010 год по разделам, подразделам, целевым статьям и видам расходов с поправками</t>
  </si>
  <si>
    <t>Формирование и организация деятельности комиссии по делам несовершеннолетних и защите их прав</t>
  </si>
  <si>
    <t>Вознаграждение, причитающееся приемному родителю</t>
  </si>
  <si>
    <t>Закон Орловской области от 26.01.2007 г. №655-ОЗ "О наказах избирателей депутатам Орловского областного Совета народных депутатов"</t>
  </si>
  <si>
    <t>6600000</t>
  </si>
  <si>
    <t>Расходы бюджета города Орла на 2010 год по разделам, подразделам с поправками</t>
  </si>
  <si>
    <t>Защита населения и территории от чрезвычайных ситуаций природного  и техногенного характера,   гражданская оборона</t>
  </si>
  <si>
    <t>Расходы бюджета города Орла на плановый период 2011 - 2012 годов по разделам, подразделам, целевым статьям и видам расходов с поправками</t>
  </si>
  <si>
    <t>5058700</t>
  </si>
  <si>
    <t>городского Совета народных  депутатов</t>
  </si>
  <si>
    <t>ГРБС</t>
  </si>
  <si>
    <t>Орловский городской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</si>
  <si>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</si>
  <si>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государственнной власти субъектов Российской Федерации и органов местного самоуправления</t>
  </si>
  <si>
    <t>Контрольно-счетная палата города Орла</t>
  </si>
  <si>
    <t>886</t>
  </si>
  <si>
    <t xml:space="preserve">Руководство и управление в сфере установленных функций органов государственной власти субъектов РФ и органов местного самоуправления                                             </t>
  </si>
  <si>
    <t>0022500, 0020400</t>
  </si>
  <si>
    <t>Муниципальная избирательная комиссия города Орла</t>
  </si>
  <si>
    <t>831</t>
  </si>
  <si>
    <t xml:space="preserve">Руководство и управление в сфере установленных функций органов государственной власти субъектов РФ и местного самоуправления                                             </t>
  </si>
  <si>
    <t>Администрация города Орла</t>
  </si>
  <si>
    <t>002</t>
  </si>
  <si>
    <t>02   04</t>
  </si>
  <si>
    <t xml:space="preserve">Руководство и управление в сфере установленных функций органов  государственной власти субъектов РФ и органов местного самоуправления </t>
  </si>
  <si>
    <t>0020300, 0020400</t>
  </si>
  <si>
    <t>Доплаты председателям гор.рай женсоветов, обществ инвалидов</t>
  </si>
  <si>
    <t>Проведение городских конкурсов СМИ</t>
  </si>
  <si>
    <t>Мероприятия по защите конфиденциальной информации</t>
  </si>
  <si>
    <t>Защита населения и территории от чрезвычайных ситуаций 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</si>
  <si>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 и стихийных бедствий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</si>
  <si>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</si>
  <si>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Выплата приемной семье на содержание подопечных детей</t>
  </si>
  <si>
    <t>Другие вопросы в области социальной политики</t>
  </si>
  <si>
    <t>Управление записи актов гражданского состояния администрации города Орла</t>
  </si>
  <si>
    <t>887</t>
  </si>
  <si>
    <t>Финансовое управление администрации города Орла</t>
  </si>
  <si>
    <t xml:space="preserve"> 0020400</t>
  </si>
  <si>
    <t>Обслуживание государственного и муниципального   долга</t>
  </si>
  <si>
    <t xml:space="preserve">Прочие расходы </t>
  </si>
  <si>
    <t>Управление муниципального имущества и землепользования администрации города Орла</t>
  </si>
  <si>
    <t>163</t>
  </si>
  <si>
    <t xml:space="preserve">01 </t>
  </si>
  <si>
    <t>Оценка недвижимости, признание прав и регулирование отношений по государственной и муниципальной собствености</t>
  </si>
  <si>
    <t>Социальное обеспечение</t>
  </si>
  <si>
    <t>Управление архитектуры и градостроительства администрации г. Орла</t>
  </si>
  <si>
    <t>133</t>
  </si>
  <si>
    <t>Муниципальное учреждение "Управление капитального строительства г. Орла"</t>
  </si>
  <si>
    <t>146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</si>
  <si>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</si>
  <si>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</si>
  <si>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 xml:space="preserve">Здравоохранение физическая культура и спорт </t>
  </si>
  <si>
    <t>Муниципальное учреждение "Управление коммунальным хозяйством города Орла"</t>
  </si>
  <si>
    <t>145</t>
  </si>
  <si>
    <t>Обеспечение мероприятий по капитальному ремонту многоквартирных домов эа счет средств бюжетов</t>
  </si>
  <si>
    <t>Обеспечение меропритий по переселению граждан из аварийного жилищного фонда эа счет средств бюжетов</t>
  </si>
  <si>
    <t>Прочие мероприятия по благоустройству городских округов и поселений</t>
  </si>
  <si>
    <t>Муниципальный орган управления образованием администрации города Орла - управление образования администрации города Орла</t>
  </si>
  <si>
    <t>871</t>
  </si>
  <si>
    <t>Субвенции бюджетам муниципальных образований, для финансового обеспечения расходных обязательств муниципальных образований, возникающих при выполнении государственных полномочий РФ, переданных для осуществления органам местного самоуправления</t>
  </si>
  <si>
    <t>Выполнение фунций органами местного самоуправления</t>
  </si>
  <si>
    <t>Мероприятия по проведению  оздоровительной кампании детей</t>
  </si>
  <si>
    <t>Мероприятия по организации оздоровительной кампании детей</t>
  </si>
  <si>
    <t>4360000</t>
  </si>
  <si>
    <t>Муниципальные премии лучшим педагогическим работникам учреждений образования</t>
  </si>
  <si>
    <t xml:space="preserve">Муниципальные стипендии для одаренных детей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</si>
  <si>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</si>
  <si>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Управление культуры администрации города Орла</t>
  </si>
  <si>
    <t>056</t>
  </si>
  <si>
    <t xml:space="preserve">Культура </t>
  </si>
  <si>
    <t>Дворцы и дома культуры, другие учреждения культуры и средства массовой информации</t>
  </si>
  <si>
    <t>Другие вопросы в области культуры, кинематографии и СМИ</t>
  </si>
  <si>
    <t>Выполнение других обязательств государства</t>
  </si>
  <si>
    <t>Управление здравоохранения администрации г. Орла</t>
  </si>
  <si>
    <t>062</t>
  </si>
  <si>
    <t xml:space="preserve">Здравоохранение,  физическая культура и спорт </t>
  </si>
  <si>
    <t>Поликлиники,амбулатории, диагностические центры</t>
  </si>
  <si>
    <t>Другие вопросы в области здравоохранения физической культуры и спорта</t>
  </si>
  <si>
    <t xml:space="preserve">Учебно-методические кабинеты, централизованные бухгалтерии, группы хозяйственного обслуживания </t>
  </si>
  <si>
    <t>Управление по делам молодежи,физкультуре, спорту и туризму администрации города Орла</t>
  </si>
  <si>
    <t>876</t>
  </si>
  <si>
    <t xml:space="preserve">07 </t>
  </si>
  <si>
    <t xml:space="preserve">Физическая культура и спорт </t>
  </si>
  <si>
    <t>Физкультурно - оздоровительная работа и спортивные мероприятия</t>
  </si>
  <si>
    <t>Мероприятия в области  здравоохранения, спорта и физической культуры, туризма</t>
  </si>
  <si>
    <t>Другие вопросы в области здравоохранения и спорта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</si>
  <si>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</si>
  <si>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Выполнение других обязательств государства (оказание финансовой поддержки органам внутренних дел г. Орла на командирование в Северо-Кавказский регион, приобретение ГСМ, материалов и др. расходы)</t>
  </si>
  <si>
    <t>Приложение  8</t>
  </si>
  <si>
    <t>Проведение выборов в представительные органы муниципального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</si>
  <si>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</si>
  <si>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Инвестиционная программа по водоснабжению, водоотведению и очистке сточных вод г. Орла  (за счет платы за подключение)</t>
  </si>
  <si>
    <t>Федеральная целевая программа "Развитие физической культуры и спорта в Российской Федерации на 2006-2015 годы"</t>
  </si>
  <si>
    <t xml:space="preserve">          А.Н. Коробова</t>
  </si>
  <si>
    <t xml:space="preserve"> Формирование и организация деятельности комиссии по делам несовершеннолетних и защите их прав</t>
  </si>
  <si>
    <t>Ведомственная структура расходов бюджета города Орла на плановый период 2011-2012 годов с поправками</t>
  </si>
  <si>
    <t>5058800</t>
  </si>
  <si>
    <t>Социальная поддержка инвалидам и семьям, имеющим детей-инвалидов, проживающим в частном жилищном фонде г. Орла</t>
  </si>
  <si>
    <t>Социальная поддержка отдельных категорий граждан (компенсация платы за содержание лифтового хозяйства)</t>
  </si>
  <si>
    <t xml:space="preserve">       №  62/1000 от 29.04.2010           </t>
  </si>
  <si>
    <t xml:space="preserve">                                                                                                      №62/1000 от29.04.2010</t>
  </si>
  <si>
    <t xml:space="preserve">                                                                                                       №62/1000 от 29.04.2010</t>
  </si>
  <si>
    <t xml:space="preserve">   № 62/1000 от 29.2010           </t>
  </si>
  <si>
    <t xml:space="preserve">№ 62/1000 от 29.04.2010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</si>
</sst>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14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49" fontId="6" fillId="0" borderId="3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49" fontId="7" fillId="0" borderId="4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49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171" fontId="7" fillId="0" borderId="3" xfId="0" applyNumberFormat="1" applyFont="1" applyFill="1" applyBorder="1" applyAlignment="1">
      <alignment/>
    </xf>
    <xf numFmtId="171" fontId="5" fillId="0" borderId="3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 horizontal="right" wrapText="1"/>
    </xf>
    <xf numFmtId="171" fontId="5" fillId="0" borderId="3" xfId="0" applyNumberFormat="1" applyFont="1" applyFill="1" applyBorder="1" applyAlignment="1">
      <alignment horizontal="right" wrapText="1"/>
    </xf>
    <xf numFmtId="166" fontId="7" fillId="0" borderId="3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7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Alignment="1">
      <alignment horizontal="right"/>
    </xf>
    <xf numFmtId="164" fontId="7" fillId="0" borderId="4" xfId="0" applyNumberFormat="1" applyFont="1" applyFill="1" applyBorder="1" applyAlignment="1">
      <alignment/>
    </xf>
    <xf numFmtId="164" fontId="5" fillId="2" borderId="3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Alignment="1">
      <alignment wrapText="1"/>
    </xf>
    <xf numFmtId="49" fontId="5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Alignment="1">
      <alignment horizontal="right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164" fontId="1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 wrapText="1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8" fillId="0" borderId="3" xfId="0" applyFont="1" applyFill="1" applyBorder="1" applyAlignment="1">
      <alignment/>
    </xf>
    <xf numFmtId="0" fontId="8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0" fontId="12" fillId="0" borderId="3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wrapText="1"/>
    </xf>
    <xf numFmtId="164" fontId="9" fillId="0" borderId="3" xfId="0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5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2" borderId="3" xfId="0" applyFont="1" applyFill="1" applyBorder="1" applyAlignment="1">
      <alignment wrapText="1"/>
    </xf>
    <xf numFmtId="171" fontId="7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center" wrapText="1"/>
    </xf>
    <xf numFmtId="171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H410"/>
  <sheetViews>
    <sheetView workbookViewId="0" topLeftCell="A1">
      <selection activeCell="F5" sqref="F5"/>
    </sheetView>
  </sheetViews>
  <sheetFormatPr defaultColWidth="9.00390625" defaultRowHeight="12.75"/>
  <cols>
    <col min="1" max="1" width="60.625" style="11" customWidth="1"/>
    <col min="2" max="2" width="4.25390625" style="11" customWidth="1"/>
    <col min="3" max="3" width="3.875" style="11" customWidth="1"/>
    <col min="4" max="4" width="8.25390625" style="11" customWidth="1"/>
    <col min="5" max="5" width="4.125" style="15" customWidth="1"/>
    <col min="6" max="6" width="16.125" style="11" customWidth="1"/>
    <col min="7" max="7" width="9.625" style="1" bestFit="1" customWidth="1"/>
    <col min="8" max="8" width="15.125" style="1" customWidth="1"/>
    <col min="9" max="16384" width="9.125" style="1" customWidth="1"/>
  </cols>
  <sheetData>
    <row r="1" spans="1:5" ht="15">
      <c r="A1" s="11" t="s">
        <v>338</v>
      </c>
      <c r="B1" s="10"/>
      <c r="E1" s="12"/>
    </row>
    <row r="2" spans="1:5" ht="15">
      <c r="A2" s="11" t="s">
        <v>339</v>
      </c>
      <c r="B2" s="10"/>
      <c r="E2" s="12"/>
    </row>
    <row r="3" spans="1:5" ht="15">
      <c r="A3" s="11" t="s">
        <v>340</v>
      </c>
      <c r="B3" s="10"/>
      <c r="E3" s="12"/>
    </row>
    <row r="4" spans="1:5" ht="15">
      <c r="A4" s="46" t="s">
        <v>473</v>
      </c>
      <c r="B4" s="10"/>
      <c r="E4" s="12"/>
    </row>
    <row r="5" spans="1:6" ht="15">
      <c r="A5" s="47"/>
      <c r="B5" s="13"/>
      <c r="C5" s="14"/>
      <c r="F5" s="10"/>
    </row>
    <row r="6" spans="1:6" ht="12.75">
      <c r="A6" s="122" t="s">
        <v>373</v>
      </c>
      <c r="B6" s="122"/>
      <c r="C6" s="122"/>
      <c r="D6" s="122"/>
      <c r="E6" s="122"/>
      <c r="F6" s="122"/>
    </row>
    <row r="7" spans="1:6" ht="20.25" customHeight="1">
      <c r="A7" s="122"/>
      <c r="B7" s="122"/>
      <c r="C7" s="122"/>
      <c r="D7" s="122"/>
      <c r="E7" s="122"/>
      <c r="F7" s="122"/>
    </row>
    <row r="8" spans="1:6" ht="15">
      <c r="A8" s="47"/>
      <c r="B8" s="13"/>
      <c r="C8" s="13"/>
      <c r="D8" s="13"/>
      <c r="E8" s="16"/>
      <c r="F8" s="54" t="s">
        <v>190</v>
      </c>
    </row>
    <row r="9" spans="1:6" ht="12.75">
      <c r="A9" s="123" t="s">
        <v>186</v>
      </c>
      <c r="B9" s="125" t="s">
        <v>192</v>
      </c>
      <c r="C9" s="125" t="s">
        <v>193</v>
      </c>
      <c r="D9" s="125" t="s">
        <v>232</v>
      </c>
      <c r="E9" s="125" t="s">
        <v>233</v>
      </c>
      <c r="F9" s="127" t="s">
        <v>120</v>
      </c>
    </row>
    <row r="10" spans="1:6" ht="12.75">
      <c r="A10" s="124"/>
      <c r="B10" s="126"/>
      <c r="C10" s="126"/>
      <c r="D10" s="126"/>
      <c r="E10" s="126"/>
      <c r="F10" s="128"/>
    </row>
    <row r="11" spans="1:8" ht="18" customHeight="1">
      <c r="A11" s="114" t="s">
        <v>194</v>
      </c>
      <c r="B11" s="17" t="s">
        <v>195</v>
      </c>
      <c r="C11" s="18"/>
      <c r="D11" s="17"/>
      <c r="E11" s="19"/>
      <c r="F11" s="34">
        <f>F14+F20+F32+F36+F42+F46+F58</f>
        <v>321578.3</v>
      </c>
      <c r="H11" s="2"/>
    </row>
    <row r="12" spans="1:8" ht="13.5" customHeight="1">
      <c r="A12" s="104" t="s">
        <v>354</v>
      </c>
      <c r="B12" s="20"/>
      <c r="C12" s="18"/>
      <c r="D12" s="20"/>
      <c r="E12" s="21"/>
      <c r="F12" s="35">
        <f>F21+F47+F59</f>
        <v>0</v>
      </c>
      <c r="H12" s="2"/>
    </row>
    <row r="13" spans="1:8" ht="13.5" customHeight="1">
      <c r="A13" s="104" t="s">
        <v>353</v>
      </c>
      <c r="B13" s="20"/>
      <c r="C13" s="18"/>
      <c r="D13" s="20"/>
      <c r="E13" s="21"/>
      <c r="F13" s="35">
        <f>F11+F12</f>
        <v>321578.3</v>
      </c>
      <c r="H13" s="2"/>
    </row>
    <row r="14" spans="1:6" ht="48" customHeight="1">
      <c r="A14" s="80" t="s">
        <v>176</v>
      </c>
      <c r="B14" s="22" t="s">
        <v>195</v>
      </c>
      <c r="C14" s="23" t="s">
        <v>196</v>
      </c>
      <c r="D14" s="22"/>
      <c r="E14" s="7"/>
      <c r="F14" s="35">
        <f>F15</f>
        <v>30410</v>
      </c>
    </row>
    <row r="15" spans="1:6" ht="48.75" customHeight="1">
      <c r="A15" s="80" t="s">
        <v>93</v>
      </c>
      <c r="B15" s="22" t="s">
        <v>195</v>
      </c>
      <c r="C15" s="23" t="s">
        <v>196</v>
      </c>
      <c r="D15" s="22" t="s">
        <v>234</v>
      </c>
      <c r="E15" s="7"/>
      <c r="F15" s="35">
        <f>F16+F18</f>
        <v>30410</v>
      </c>
    </row>
    <row r="16" spans="1:6" ht="17.25" customHeight="1">
      <c r="A16" s="80" t="s">
        <v>235</v>
      </c>
      <c r="B16" s="22" t="s">
        <v>195</v>
      </c>
      <c r="C16" s="23" t="s">
        <v>196</v>
      </c>
      <c r="D16" s="22" t="s">
        <v>236</v>
      </c>
      <c r="E16" s="7"/>
      <c r="F16" s="35">
        <f>F17</f>
        <v>20468</v>
      </c>
    </row>
    <row r="17" spans="1:6" ht="21.75" customHeight="1">
      <c r="A17" s="80" t="s">
        <v>237</v>
      </c>
      <c r="B17" s="22" t="s">
        <v>195</v>
      </c>
      <c r="C17" s="23" t="s">
        <v>196</v>
      </c>
      <c r="D17" s="22" t="s">
        <v>236</v>
      </c>
      <c r="E17" s="7" t="s">
        <v>238</v>
      </c>
      <c r="F17" s="35">
        <f>20726-258</f>
        <v>20468</v>
      </c>
    </row>
    <row r="18" spans="1:6" ht="45.75" customHeight="1">
      <c r="A18" s="80" t="s">
        <v>239</v>
      </c>
      <c r="B18" s="22" t="s">
        <v>195</v>
      </c>
      <c r="C18" s="23" t="s">
        <v>196</v>
      </c>
      <c r="D18" s="7" t="s">
        <v>94</v>
      </c>
      <c r="E18" s="7"/>
      <c r="F18" s="35">
        <f>F19</f>
        <v>9942</v>
      </c>
    </row>
    <row r="19" spans="1:6" ht="17.25" customHeight="1">
      <c r="A19" s="80" t="s">
        <v>237</v>
      </c>
      <c r="B19" s="22" t="s">
        <v>195</v>
      </c>
      <c r="C19" s="23" t="s">
        <v>196</v>
      </c>
      <c r="D19" s="7" t="s">
        <v>94</v>
      </c>
      <c r="E19" s="7" t="s">
        <v>238</v>
      </c>
      <c r="F19" s="35">
        <v>9942</v>
      </c>
    </row>
    <row r="20" spans="1:6" ht="79.5" customHeight="1">
      <c r="A20" s="80" t="s">
        <v>164</v>
      </c>
      <c r="B20" s="22" t="s">
        <v>195</v>
      </c>
      <c r="C20" s="16" t="s">
        <v>228</v>
      </c>
      <c r="D20" s="22"/>
      <c r="E20" s="7"/>
      <c r="F20" s="35">
        <f>F23</f>
        <v>161143</v>
      </c>
    </row>
    <row r="21" spans="1:6" ht="18.75" customHeight="1">
      <c r="A21" s="104" t="s">
        <v>354</v>
      </c>
      <c r="B21" s="22"/>
      <c r="C21" s="16"/>
      <c r="D21" s="22"/>
      <c r="E21" s="7"/>
      <c r="F21" s="35">
        <f>F24</f>
        <v>-4337</v>
      </c>
    </row>
    <row r="22" spans="1:6" ht="18.75" customHeight="1">
      <c r="A22" s="104" t="s">
        <v>353</v>
      </c>
      <c r="B22" s="22"/>
      <c r="C22" s="16"/>
      <c r="D22" s="22"/>
      <c r="E22" s="7"/>
      <c r="F22" s="35">
        <f>F20+F21</f>
        <v>156806</v>
      </c>
    </row>
    <row r="23" spans="1:6" ht="43.5" customHeight="1">
      <c r="A23" s="80" t="s">
        <v>93</v>
      </c>
      <c r="B23" s="22" t="s">
        <v>195</v>
      </c>
      <c r="C23" s="16" t="s">
        <v>95</v>
      </c>
      <c r="D23" s="22" t="s">
        <v>234</v>
      </c>
      <c r="E23" s="7"/>
      <c r="F23" s="35">
        <f>F26</f>
        <v>161143</v>
      </c>
    </row>
    <row r="24" spans="1:6" ht="18" customHeight="1">
      <c r="A24" s="104" t="s">
        <v>354</v>
      </c>
      <c r="B24" s="22"/>
      <c r="C24" s="16"/>
      <c r="D24" s="22"/>
      <c r="E24" s="7"/>
      <c r="F24" s="35">
        <f>F27</f>
        <v>-4337</v>
      </c>
    </row>
    <row r="25" spans="1:6" ht="18" customHeight="1">
      <c r="A25" s="104" t="s">
        <v>353</v>
      </c>
      <c r="B25" s="22"/>
      <c r="C25" s="16"/>
      <c r="D25" s="22"/>
      <c r="E25" s="7"/>
      <c r="F25" s="35">
        <f>F23+F24</f>
        <v>156806</v>
      </c>
    </row>
    <row r="26" spans="1:6" ht="32.25" customHeight="1">
      <c r="A26" s="80" t="s">
        <v>247</v>
      </c>
      <c r="B26" s="22" t="s">
        <v>195</v>
      </c>
      <c r="C26" s="16" t="s">
        <v>95</v>
      </c>
      <c r="D26" s="7" t="s">
        <v>96</v>
      </c>
      <c r="E26" s="7"/>
      <c r="F26" s="35">
        <f>F29</f>
        <v>161143</v>
      </c>
    </row>
    <row r="27" spans="1:6" ht="15" customHeight="1">
      <c r="A27" s="104" t="s">
        <v>354</v>
      </c>
      <c r="B27" s="22"/>
      <c r="C27" s="16"/>
      <c r="D27" s="7"/>
      <c r="E27" s="7"/>
      <c r="F27" s="35">
        <f>F30</f>
        <v>-4337</v>
      </c>
    </row>
    <row r="28" spans="1:6" ht="15" customHeight="1">
      <c r="A28" s="104" t="s">
        <v>353</v>
      </c>
      <c r="B28" s="22"/>
      <c r="C28" s="16"/>
      <c r="D28" s="7"/>
      <c r="E28" s="7"/>
      <c r="F28" s="35">
        <f>F26+F27</f>
        <v>156806</v>
      </c>
    </row>
    <row r="29" spans="1:6" ht="28.5" customHeight="1">
      <c r="A29" s="80" t="s">
        <v>237</v>
      </c>
      <c r="B29" s="22" t="s">
        <v>195</v>
      </c>
      <c r="C29" s="16" t="s">
        <v>95</v>
      </c>
      <c r="D29" s="7" t="s">
        <v>96</v>
      </c>
      <c r="E29" s="7" t="s">
        <v>238</v>
      </c>
      <c r="F29" s="35">
        <f>160885+258</f>
        <v>161143</v>
      </c>
    </row>
    <row r="30" spans="1:6" ht="15.75" customHeight="1">
      <c r="A30" s="104" t="s">
        <v>354</v>
      </c>
      <c r="B30" s="22"/>
      <c r="C30" s="16"/>
      <c r="D30" s="7"/>
      <c r="E30" s="7"/>
      <c r="F30" s="35">
        <f>-4337</f>
        <v>-4337</v>
      </c>
    </row>
    <row r="31" spans="1:6" ht="15.75" customHeight="1">
      <c r="A31" s="104" t="s">
        <v>353</v>
      </c>
      <c r="B31" s="22"/>
      <c r="C31" s="16"/>
      <c r="D31" s="7"/>
      <c r="E31" s="7"/>
      <c r="F31" s="35">
        <f>F29+F30</f>
        <v>156806</v>
      </c>
    </row>
    <row r="32" spans="1:6" ht="45" customHeight="1">
      <c r="A32" s="80" t="s">
        <v>231</v>
      </c>
      <c r="B32" s="22" t="s">
        <v>195</v>
      </c>
      <c r="C32" s="23" t="s">
        <v>198</v>
      </c>
      <c r="D32" s="22"/>
      <c r="E32" s="7"/>
      <c r="F32" s="35">
        <f>F33</f>
        <v>19236</v>
      </c>
    </row>
    <row r="33" spans="1:6" ht="49.5" customHeight="1">
      <c r="A33" s="80" t="s">
        <v>93</v>
      </c>
      <c r="B33" s="22" t="s">
        <v>195</v>
      </c>
      <c r="C33" s="23" t="s">
        <v>198</v>
      </c>
      <c r="D33" s="22" t="s">
        <v>234</v>
      </c>
      <c r="E33" s="7"/>
      <c r="F33" s="35">
        <f>F34</f>
        <v>19236</v>
      </c>
    </row>
    <row r="34" spans="1:6" ht="34.5" customHeight="1">
      <c r="A34" s="80" t="s">
        <v>240</v>
      </c>
      <c r="B34" s="22" t="s">
        <v>195</v>
      </c>
      <c r="C34" s="23" t="s">
        <v>198</v>
      </c>
      <c r="D34" s="7" t="s">
        <v>97</v>
      </c>
      <c r="E34" s="7"/>
      <c r="F34" s="35">
        <f>F35</f>
        <v>19236</v>
      </c>
    </row>
    <row r="35" spans="1:6" ht="15.75" customHeight="1">
      <c r="A35" s="80" t="s">
        <v>237</v>
      </c>
      <c r="B35" s="22" t="s">
        <v>195</v>
      </c>
      <c r="C35" s="23" t="s">
        <v>198</v>
      </c>
      <c r="D35" s="7" t="s">
        <v>97</v>
      </c>
      <c r="E35" s="7" t="s">
        <v>238</v>
      </c>
      <c r="F35" s="35">
        <f>7276+11960</f>
        <v>19236</v>
      </c>
    </row>
    <row r="36" spans="1:6" ht="19.5" customHeight="1">
      <c r="A36" s="80" t="s">
        <v>199</v>
      </c>
      <c r="B36" s="22" t="s">
        <v>195</v>
      </c>
      <c r="C36" s="23" t="s">
        <v>200</v>
      </c>
      <c r="D36" s="22"/>
      <c r="E36" s="7"/>
      <c r="F36" s="35">
        <f>F37+F40</f>
        <v>6358</v>
      </c>
    </row>
    <row r="37" spans="1:6" ht="49.5" customHeight="1">
      <c r="A37" s="80" t="s">
        <v>93</v>
      </c>
      <c r="B37" s="22" t="s">
        <v>195</v>
      </c>
      <c r="C37" s="23" t="s">
        <v>200</v>
      </c>
      <c r="D37" s="22" t="s">
        <v>234</v>
      </c>
      <c r="E37" s="7"/>
      <c r="F37" s="35">
        <f>F38</f>
        <v>1358</v>
      </c>
    </row>
    <row r="38" spans="1:6" ht="32.25" customHeight="1">
      <c r="A38" s="80" t="s">
        <v>242</v>
      </c>
      <c r="B38" s="22" t="s">
        <v>195</v>
      </c>
      <c r="C38" s="23" t="s">
        <v>200</v>
      </c>
      <c r="D38" s="7" t="s">
        <v>243</v>
      </c>
      <c r="E38" s="7"/>
      <c r="F38" s="35">
        <f>F39</f>
        <v>1358</v>
      </c>
    </row>
    <row r="39" spans="1:6" ht="30" customHeight="1">
      <c r="A39" s="80" t="s">
        <v>237</v>
      </c>
      <c r="B39" s="22" t="s">
        <v>195</v>
      </c>
      <c r="C39" s="23" t="s">
        <v>200</v>
      </c>
      <c r="D39" s="7" t="s">
        <v>243</v>
      </c>
      <c r="E39" s="7" t="s">
        <v>238</v>
      </c>
      <c r="F39" s="35">
        <f>1245+113</f>
        <v>1358</v>
      </c>
    </row>
    <row r="40" spans="1:6" ht="21" customHeight="1">
      <c r="A40" s="80" t="s">
        <v>160</v>
      </c>
      <c r="B40" s="22" t="s">
        <v>195</v>
      </c>
      <c r="C40" s="23" t="s">
        <v>200</v>
      </c>
      <c r="D40" s="7" t="s">
        <v>161</v>
      </c>
      <c r="E40" s="7"/>
      <c r="F40" s="35">
        <f>F41</f>
        <v>5000</v>
      </c>
    </row>
    <row r="41" spans="1:6" ht="21" customHeight="1">
      <c r="A41" s="80" t="s">
        <v>237</v>
      </c>
      <c r="B41" s="22" t="s">
        <v>195</v>
      </c>
      <c r="C41" s="23" t="s">
        <v>200</v>
      </c>
      <c r="D41" s="7" t="s">
        <v>161</v>
      </c>
      <c r="E41" s="7" t="s">
        <v>238</v>
      </c>
      <c r="F41" s="35">
        <v>5000</v>
      </c>
    </row>
    <row r="42" spans="1:6" ht="21" customHeight="1">
      <c r="A42" s="80" t="s">
        <v>191</v>
      </c>
      <c r="B42" s="22" t="s">
        <v>195</v>
      </c>
      <c r="C42" s="23" t="s">
        <v>227</v>
      </c>
      <c r="D42" s="22"/>
      <c r="E42" s="7"/>
      <c r="F42" s="35">
        <f>F43</f>
        <v>43530</v>
      </c>
    </row>
    <row r="43" spans="1:6" ht="21" customHeight="1">
      <c r="A43" s="80" t="s">
        <v>284</v>
      </c>
      <c r="B43" s="22" t="s">
        <v>195</v>
      </c>
      <c r="C43" s="23" t="s">
        <v>227</v>
      </c>
      <c r="D43" s="22" t="s">
        <v>285</v>
      </c>
      <c r="E43" s="7"/>
      <c r="F43" s="35">
        <f>F44</f>
        <v>43530</v>
      </c>
    </row>
    <row r="44" spans="1:6" ht="21" customHeight="1">
      <c r="A44" s="80" t="s">
        <v>286</v>
      </c>
      <c r="B44" s="22" t="s">
        <v>195</v>
      </c>
      <c r="C44" s="23" t="s">
        <v>227</v>
      </c>
      <c r="D44" s="22" t="s">
        <v>287</v>
      </c>
      <c r="E44" s="7"/>
      <c r="F44" s="36">
        <f>F45</f>
        <v>43530</v>
      </c>
    </row>
    <row r="45" spans="1:6" ht="21" customHeight="1">
      <c r="A45" s="80" t="s">
        <v>250</v>
      </c>
      <c r="B45" s="22" t="s">
        <v>195</v>
      </c>
      <c r="C45" s="23" t="s">
        <v>227</v>
      </c>
      <c r="D45" s="22" t="s">
        <v>287</v>
      </c>
      <c r="E45" s="7" t="s">
        <v>251</v>
      </c>
      <c r="F45" s="36">
        <v>43530</v>
      </c>
    </row>
    <row r="46" spans="1:6" ht="21" customHeight="1">
      <c r="A46" s="80" t="s">
        <v>202</v>
      </c>
      <c r="B46" s="22" t="s">
        <v>195</v>
      </c>
      <c r="C46" s="23" t="s">
        <v>201</v>
      </c>
      <c r="D46" s="22"/>
      <c r="E46" s="7"/>
      <c r="F46" s="35">
        <f>F49</f>
        <v>1163</v>
      </c>
    </row>
    <row r="47" spans="1:6" ht="15" customHeight="1">
      <c r="A47" s="104" t="s">
        <v>354</v>
      </c>
      <c r="B47" s="22"/>
      <c r="C47" s="23"/>
      <c r="D47" s="22"/>
      <c r="E47" s="7"/>
      <c r="F47" s="35">
        <f>F50</f>
        <v>-275</v>
      </c>
    </row>
    <row r="48" spans="1:6" ht="17.25" customHeight="1">
      <c r="A48" s="104" t="s">
        <v>353</v>
      </c>
      <c r="B48" s="22"/>
      <c r="C48" s="23"/>
      <c r="D48" s="22"/>
      <c r="E48" s="7"/>
      <c r="F48" s="35">
        <f>F46+F47</f>
        <v>888</v>
      </c>
    </row>
    <row r="49" spans="1:6" ht="21" customHeight="1">
      <c r="A49" s="80" t="s">
        <v>202</v>
      </c>
      <c r="B49" s="22" t="s">
        <v>195</v>
      </c>
      <c r="C49" s="23" t="s">
        <v>201</v>
      </c>
      <c r="D49" s="22" t="s">
        <v>248</v>
      </c>
      <c r="E49" s="7"/>
      <c r="F49" s="35">
        <f>F52</f>
        <v>1163</v>
      </c>
    </row>
    <row r="50" spans="1:6" ht="17.25" customHeight="1">
      <c r="A50" s="104" t="s">
        <v>354</v>
      </c>
      <c r="B50" s="22"/>
      <c r="C50" s="23"/>
      <c r="D50" s="22"/>
      <c r="E50" s="7"/>
      <c r="F50" s="35">
        <f>F53</f>
        <v>-275</v>
      </c>
    </row>
    <row r="51" spans="1:6" ht="15" customHeight="1">
      <c r="A51" s="104" t="s">
        <v>353</v>
      </c>
      <c r="B51" s="22"/>
      <c r="C51" s="23"/>
      <c r="D51" s="22"/>
      <c r="E51" s="7"/>
      <c r="F51" s="35">
        <f>F49+F50</f>
        <v>888</v>
      </c>
    </row>
    <row r="52" spans="1:6" ht="21" customHeight="1">
      <c r="A52" s="80" t="s">
        <v>294</v>
      </c>
      <c r="B52" s="22" t="s">
        <v>195</v>
      </c>
      <c r="C52" s="23" t="s">
        <v>201</v>
      </c>
      <c r="D52" s="22" t="s">
        <v>249</v>
      </c>
      <c r="E52" s="7"/>
      <c r="F52" s="35">
        <f>F55</f>
        <v>1163</v>
      </c>
    </row>
    <row r="53" spans="1:6" ht="18" customHeight="1">
      <c r="A53" s="104" t="s">
        <v>354</v>
      </c>
      <c r="B53" s="22"/>
      <c r="C53" s="23"/>
      <c r="D53" s="22"/>
      <c r="E53" s="7"/>
      <c r="F53" s="35">
        <f>F56</f>
        <v>-275</v>
      </c>
    </row>
    <row r="54" spans="1:6" ht="16.5" customHeight="1">
      <c r="A54" s="104" t="s">
        <v>353</v>
      </c>
      <c r="B54" s="22"/>
      <c r="C54" s="23"/>
      <c r="D54" s="22"/>
      <c r="E54" s="7"/>
      <c r="F54" s="35">
        <f>F52+F53</f>
        <v>888</v>
      </c>
    </row>
    <row r="55" spans="1:6" ht="21" customHeight="1">
      <c r="A55" s="80" t="s">
        <v>250</v>
      </c>
      <c r="B55" s="22" t="s">
        <v>195</v>
      </c>
      <c r="C55" s="23" t="s">
        <v>201</v>
      </c>
      <c r="D55" s="22" t="s">
        <v>249</v>
      </c>
      <c r="E55" s="7" t="s">
        <v>251</v>
      </c>
      <c r="F55" s="35">
        <v>1163</v>
      </c>
    </row>
    <row r="56" spans="1:6" ht="18.75" customHeight="1">
      <c r="A56" s="104" t="s">
        <v>354</v>
      </c>
      <c r="B56" s="22"/>
      <c r="C56" s="23"/>
      <c r="D56" s="22"/>
      <c r="E56" s="7"/>
      <c r="F56" s="35">
        <v>-275</v>
      </c>
    </row>
    <row r="57" spans="1:6" ht="18.75" customHeight="1">
      <c r="A57" s="104" t="s">
        <v>353</v>
      </c>
      <c r="B57" s="22"/>
      <c r="C57" s="23"/>
      <c r="D57" s="22"/>
      <c r="E57" s="7"/>
      <c r="F57" s="35">
        <f>F55+F56</f>
        <v>888</v>
      </c>
    </row>
    <row r="58" spans="1:8" ht="21" customHeight="1">
      <c r="A58" s="80" t="s">
        <v>203</v>
      </c>
      <c r="B58" s="22" t="s">
        <v>195</v>
      </c>
      <c r="C58" s="23" t="s">
        <v>177</v>
      </c>
      <c r="D58" s="22"/>
      <c r="E58" s="7"/>
      <c r="F58" s="35">
        <f>F61+F63+F72+F75+F80+F88</f>
        <v>59738.3</v>
      </c>
      <c r="H58" s="2"/>
    </row>
    <row r="59" spans="1:8" ht="18" customHeight="1">
      <c r="A59" s="104" t="s">
        <v>354</v>
      </c>
      <c r="B59" s="22"/>
      <c r="C59" s="23"/>
      <c r="D59" s="22"/>
      <c r="E59" s="7"/>
      <c r="F59" s="35">
        <f>F64+F89</f>
        <v>4612</v>
      </c>
      <c r="H59" s="2"/>
    </row>
    <row r="60" spans="1:8" ht="18" customHeight="1">
      <c r="A60" s="104" t="s">
        <v>353</v>
      </c>
      <c r="B60" s="22"/>
      <c r="C60" s="23"/>
      <c r="D60" s="22"/>
      <c r="E60" s="7"/>
      <c r="F60" s="35">
        <f>F58+F59</f>
        <v>64350.3</v>
      </c>
      <c r="H60" s="2"/>
    </row>
    <row r="61" spans="1:6" ht="21" customHeight="1">
      <c r="A61" s="80" t="s">
        <v>256</v>
      </c>
      <c r="B61" s="22" t="s">
        <v>195</v>
      </c>
      <c r="C61" s="23" t="s">
        <v>177</v>
      </c>
      <c r="D61" s="22" t="s">
        <v>257</v>
      </c>
      <c r="E61" s="7"/>
      <c r="F61" s="35">
        <f>F62</f>
        <v>7168.9</v>
      </c>
    </row>
    <row r="62" spans="1:6" ht="21" customHeight="1">
      <c r="A62" s="80" t="s">
        <v>237</v>
      </c>
      <c r="B62" s="22" t="s">
        <v>195</v>
      </c>
      <c r="C62" s="23" t="s">
        <v>177</v>
      </c>
      <c r="D62" s="22" t="s">
        <v>257</v>
      </c>
      <c r="E62" s="7" t="s">
        <v>238</v>
      </c>
      <c r="F62" s="35">
        <v>7168.9</v>
      </c>
    </row>
    <row r="63" spans="1:6" ht="48.75" customHeight="1">
      <c r="A63" s="80" t="s">
        <v>93</v>
      </c>
      <c r="B63" s="22" t="s">
        <v>195</v>
      </c>
      <c r="C63" s="23" t="s">
        <v>177</v>
      </c>
      <c r="D63" s="22" t="s">
        <v>234</v>
      </c>
      <c r="E63" s="7"/>
      <c r="F63" s="35">
        <f>F66</f>
        <v>37775</v>
      </c>
    </row>
    <row r="64" spans="1:6" ht="18.75" customHeight="1">
      <c r="A64" s="104" t="s">
        <v>354</v>
      </c>
      <c r="B64" s="22"/>
      <c r="C64" s="23"/>
      <c r="D64" s="22"/>
      <c r="E64" s="7"/>
      <c r="F64" s="35">
        <f>F67</f>
        <v>4337</v>
      </c>
    </row>
    <row r="65" spans="1:6" ht="18.75" customHeight="1">
      <c r="A65" s="104" t="s">
        <v>353</v>
      </c>
      <c r="B65" s="22"/>
      <c r="C65" s="23"/>
      <c r="D65" s="22"/>
      <c r="E65" s="7"/>
      <c r="F65" s="35">
        <f>F63+F64</f>
        <v>42112</v>
      </c>
    </row>
    <row r="66" spans="1:6" ht="16.5" customHeight="1">
      <c r="A66" s="80" t="s">
        <v>235</v>
      </c>
      <c r="B66" s="22" t="s">
        <v>195</v>
      </c>
      <c r="C66" s="23" t="s">
        <v>177</v>
      </c>
      <c r="D66" s="22" t="s">
        <v>236</v>
      </c>
      <c r="E66" s="7"/>
      <c r="F66" s="35">
        <f>F69</f>
        <v>37775</v>
      </c>
    </row>
    <row r="67" spans="1:6" ht="16.5" customHeight="1">
      <c r="A67" s="104" t="s">
        <v>354</v>
      </c>
      <c r="B67" s="22"/>
      <c r="C67" s="23"/>
      <c r="D67" s="22"/>
      <c r="E67" s="7"/>
      <c r="F67" s="35">
        <f>F70</f>
        <v>4337</v>
      </c>
    </row>
    <row r="68" spans="1:6" ht="16.5" customHeight="1">
      <c r="A68" s="104" t="s">
        <v>353</v>
      </c>
      <c r="B68" s="22"/>
      <c r="C68" s="23"/>
      <c r="D68" s="22"/>
      <c r="E68" s="7"/>
      <c r="F68" s="35">
        <f>F66+F67</f>
        <v>42112</v>
      </c>
    </row>
    <row r="69" spans="1:6" ht="16.5" customHeight="1">
      <c r="A69" s="80" t="s">
        <v>237</v>
      </c>
      <c r="B69" s="22" t="s">
        <v>195</v>
      </c>
      <c r="C69" s="23" t="s">
        <v>177</v>
      </c>
      <c r="D69" s="22" t="s">
        <v>236</v>
      </c>
      <c r="E69" s="7" t="s">
        <v>238</v>
      </c>
      <c r="F69" s="35">
        <v>37775</v>
      </c>
    </row>
    <row r="70" spans="1:6" ht="16.5" customHeight="1">
      <c r="A70" s="104" t="s">
        <v>354</v>
      </c>
      <c r="B70" s="22"/>
      <c r="C70" s="23"/>
      <c r="D70" s="22"/>
      <c r="E70" s="5"/>
      <c r="F70" s="35">
        <v>4337</v>
      </c>
    </row>
    <row r="71" spans="1:6" ht="16.5" customHeight="1">
      <c r="A71" s="104" t="s">
        <v>353</v>
      </c>
      <c r="B71" s="22"/>
      <c r="C71" s="23"/>
      <c r="D71" s="22"/>
      <c r="E71" s="5"/>
      <c r="F71" s="35">
        <f>F69+F70</f>
        <v>42112</v>
      </c>
    </row>
    <row r="72" spans="1:6" ht="46.5" customHeight="1">
      <c r="A72" s="80" t="s">
        <v>121</v>
      </c>
      <c r="B72" s="22" t="s">
        <v>195</v>
      </c>
      <c r="C72" s="23" t="s">
        <v>177</v>
      </c>
      <c r="D72" s="25" t="s">
        <v>122</v>
      </c>
      <c r="E72" s="16"/>
      <c r="F72" s="35">
        <f>F73</f>
        <v>1401</v>
      </c>
    </row>
    <row r="73" spans="1:6" ht="47.25" customHeight="1">
      <c r="A73" s="80" t="s">
        <v>174</v>
      </c>
      <c r="B73" s="22" t="s">
        <v>195</v>
      </c>
      <c r="C73" s="23" t="s">
        <v>177</v>
      </c>
      <c r="D73" s="22" t="s">
        <v>175</v>
      </c>
      <c r="E73" s="7"/>
      <c r="F73" s="35">
        <f>F74</f>
        <v>1401</v>
      </c>
    </row>
    <row r="74" spans="1:6" ht="19.5" customHeight="1">
      <c r="A74" s="80" t="s">
        <v>237</v>
      </c>
      <c r="B74" s="22" t="s">
        <v>195</v>
      </c>
      <c r="C74" s="23" t="s">
        <v>177</v>
      </c>
      <c r="D74" s="22" t="s">
        <v>175</v>
      </c>
      <c r="E74" s="7" t="s">
        <v>238</v>
      </c>
      <c r="F74" s="35">
        <f>1301+100</f>
        <v>1401</v>
      </c>
    </row>
    <row r="75" spans="1:6" ht="33.75" customHeight="1">
      <c r="A75" s="80" t="s">
        <v>252</v>
      </c>
      <c r="B75" s="22" t="s">
        <v>195</v>
      </c>
      <c r="C75" s="23" t="s">
        <v>177</v>
      </c>
      <c r="D75" s="22" t="s">
        <v>253</v>
      </c>
      <c r="E75" s="7"/>
      <c r="F75" s="35">
        <f>F76</f>
        <v>9864</v>
      </c>
    </row>
    <row r="76" spans="1:6" ht="21" customHeight="1">
      <c r="A76" s="80" t="s">
        <v>254</v>
      </c>
      <c r="B76" s="22" t="s">
        <v>195</v>
      </c>
      <c r="C76" s="23" t="s">
        <v>177</v>
      </c>
      <c r="D76" s="22" t="s">
        <v>255</v>
      </c>
      <c r="E76" s="7"/>
      <c r="F76" s="35">
        <f>F77</f>
        <v>9864</v>
      </c>
    </row>
    <row r="77" spans="1:6" ht="21" customHeight="1">
      <c r="A77" s="80" t="s">
        <v>237</v>
      </c>
      <c r="B77" s="22" t="s">
        <v>195</v>
      </c>
      <c r="C77" s="23" t="s">
        <v>177</v>
      </c>
      <c r="D77" s="22" t="s">
        <v>255</v>
      </c>
      <c r="E77" s="7" t="s">
        <v>238</v>
      </c>
      <c r="F77" s="35">
        <f>F78+F79</f>
        <v>9864</v>
      </c>
    </row>
    <row r="78" spans="1:6" ht="21" customHeight="1">
      <c r="A78" s="80" t="s">
        <v>89</v>
      </c>
      <c r="B78" s="22" t="s">
        <v>195</v>
      </c>
      <c r="C78" s="23" t="s">
        <v>177</v>
      </c>
      <c r="D78" s="22" t="s">
        <v>105</v>
      </c>
      <c r="E78" s="7" t="s">
        <v>238</v>
      </c>
      <c r="F78" s="35">
        <v>276</v>
      </c>
    </row>
    <row r="79" spans="1:6" ht="21" customHeight="1">
      <c r="A79" s="80" t="s">
        <v>237</v>
      </c>
      <c r="B79" s="22" t="s">
        <v>195</v>
      </c>
      <c r="C79" s="23" t="s">
        <v>177</v>
      </c>
      <c r="D79" s="22" t="s">
        <v>154</v>
      </c>
      <c r="E79" s="7" t="s">
        <v>238</v>
      </c>
      <c r="F79" s="35">
        <f>100+486+1650+6242+110+1000</f>
        <v>9588</v>
      </c>
    </row>
    <row r="80" spans="1:6" ht="21" customHeight="1">
      <c r="A80" s="80" t="s">
        <v>30</v>
      </c>
      <c r="B80" s="5" t="s">
        <v>195</v>
      </c>
      <c r="C80" s="6" t="s">
        <v>177</v>
      </c>
      <c r="D80" s="6" t="s">
        <v>355</v>
      </c>
      <c r="E80" s="7"/>
      <c r="F80" s="33">
        <f>F81</f>
        <v>3529.3999999999996</v>
      </c>
    </row>
    <row r="81" spans="1:6" ht="97.5" customHeight="1">
      <c r="A81" s="116" t="s">
        <v>8</v>
      </c>
      <c r="B81" s="5" t="s">
        <v>195</v>
      </c>
      <c r="C81" s="6" t="s">
        <v>177</v>
      </c>
      <c r="D81" s="6" t="s">
        <v>356</v>
      </c>
      <c r="E81" s="7"/>
      <c r="F81" s="33">
        <f>F82+F84+F86</f>
        <v>3529.3999999999996</v>
      </c>
    </row>
    <row r="82" spans="1:6" ht="35.25" customHeight="1">
      <c r="A82" s="80" t="s">
        <v>357</v>
      </c>
      <c r="B82" s="5" t="s">
        <v>195</v>
      </c>
      <c r="C82" s="6" t="s">
        <v>177</v>
      </c>
      <c r="D82" s="6" t="s">
        <v>358</v>
      </c>
      <c r="E82" s="7"/>
      <c r="F82" s="33">
        <f>F83</f>
        <v>1165.6</v>
      </c>
    </row>
    <row r="83" spans="1:6" ht="16.5" customHeight="1">
      <c r="A83" s="80" t="s">
        <v>241</v>
      </c>
      <c r="B83" s="5" t="s">
        <v>195</v>
      </c>
      <c r="C83" s="6" t="s">
        <v>177</v>
      </c>
      <c r="D83" s="6" t="s">
        <v>358</v>
      </c>
      <c r="E83" s="7" t="s">
        <v>238</v>
      </c>
      <c r="F83" s="33">
        <v>1165.6</v>
      </c>
    </row>
    <row r="84" spans="1:6" ht="30.75" customHeight="1">
      <c r="A84" s="80" t="s">
        <v>374</v>
      </c>
      <c r="B84" s="5" t="s">
        <v>195</v>
      </c>
      <c r="C84" s="6" t="s">
        <v>177</v>
      </c>
      <c r="D84" s="6" t="s">
        <v>359</v>
      </c>
      <c r="E84" s="7"/>
      <c r="F84" s="33">
        <f>F85</f>
        <v>1489.6</v>
      </c>
    </row>
    <row r="85" spans="1:6" ht="16.5" customHeight="1">
      <c r="A85" s="80" t="s">
        <v>241</v>
      </c>
      <c r="B85" s="5" t="s">
        <v>195</v>
      </c>
      <c r="C85" s="6" t="s">
        <v>177</v>
      </c>
      <c r="D85" s="6" t="s">
        <v>359</v>
      </c>
      <c r="E85" s="7" t="s">
        <v>238</v>
      </c>
      <c r="F85" s="33">
        <v>1489.6</v>
      </c>
    </row>
    <row r="86" spans="1:6" ht="16.5" customHeight="1">
      <c r="A86" s="80" t="s">
        <v>360</v>
      </c>
      <c r="B86" s="5" t="s">
        <v>195</v>
      </c>
      <c r="C86" s="6" t="s">
        <v>177</v>
      </c>
      <c r="D86" s="6" t="s">
        <v>361</v>
      </c>
      <c r="E86" s="7"/>
      <c r="F86" s="33">
        <f>F87</f>
        <v>874.2</v>
      </c>
    </row>
    <row r="87" spans="1:6" ht="16.5" customHeight="1">
      <c r="A87" s="80" t="s">
        <v>241</v>
      </c>
      <c r="B87" s="5" t="s">
        <v>195</v>
      </c>
      <c r="C87" s="6" t="s">
        <v>177</v>
      </c>
      <c r="D87" s="6" t="s">
        <v>361</v>
      </c>
      <c r="E87" s="7" t="s">
        <v>238</v>
      </c>
      <c r="F87" s="33">
        <v>874.2</v>
      </c>
    </row>
    <row r="88" spans="1:6" ht="16.5" customHeight="1">
      <c r="A88" s="80" t="s">
        <v>151</v>
      </c>
      <c r="B88" s="5" t="s">
        <v>195</v>
      </c>
      <c r="C88" s="6" t="s">
        <v>177</v>
      </c>
      <c r="D88" s="6" t="s">
        <v>148</v>
      </c>
      <c r="E88" s="7"/>
      <c r="F88" s="33">
        <f>F91</f>
        <v>0</v>
      </c>
    </row>
    <row r="89" spans="1:6" ht="16.5" customHeight="1">
      <c r="A89" s="104" t="s">
        <v>354</v>
      </c>
      <c r="B89" s="7"/>
      <c r="C89" s="5"/>
      <c r="D89" s="6"/>
      <c r="E89" s="7"/>
      <c r="F89" s="33">
        <f>F92</f>
        <v>275</v>
      </c>
    </row>
    <row r="90" spans="1:6" ht="16.5" customHeight="1">
      <c r="A90" s="104" t="s">
        <v>353</v>
      </c>
      <c r="B90" s="7"/>
      <c r="C90" s="5"/>
      <c r="D90" s="6"/>
      <c r="E90" s="7"/>
      <c r="F90" s="33">
        <f>F88+F89</f>
        <v>275</v>
      </c>
    </row>
    <row r="91" spans="1:6" ht="16.5" customHeight="1">
      <c r="A91" s="104" t="s">
        <v>250</v>
      </c>
      <c r="B91" s="7" t="s">
        <v>195</v>
      </c>
      <c r="C91" s="6" t="s">
        <v>177</v>
      </c>
      <c r="D91" s="6" t="s">
        <v>148</v>
      </c>
      <c r="E91" s="7" t="s">
        <v>251</v>
      </c>
      <c r="F91" s="33">
        <v>0</v>
      </c>
    </row>
    <row r="92" spans="1:6" ht="16.5" customHeight="1">
      <c r="A92" s="104" t="s">
        <v>354</v>
      </c>
      <c r="B92" s="7"/>
      <c r="C92" s="5"/>
      <c r="D92" s="6"/>
      <c r="E92" s="7"/>
      <c r="F92" s="33">
        <f>525-250</f>
        <v>275</v>
      </c>
    </row>
    <row r="93" spans="1:6" ht="16.5" customHeight="1">
      <c r="A93" s="104" t="s">
        <v>353</v>
      </c>
      <c r="B93" s="7"/>
      <c r="C93" s="5"/>
      <c r="D93" s="6"/>
      <c r="E93" s="7"/>
      <c r="F93" s="33">
        <f>F91+F92</f>
        <v>275</v>
      </c>
    </row>
    <row r="94" spans="1:6" ht="14.25" customHeight="1">
      <c r="A94" s="81" t="s">
        <v>204</v>
      </c>
      <c r="B94" s="20" t="s">
        <v>205</v>
      </c>
      <c r="C94" s="18"/>
      <c r="D94" s="20"/>
      <c r="E94" s="21"/>
      <c r="F94" s="34">
        <f>F95</f>
        <v>285</v>
      </c>
    </row>
    <row r="95" spans="1:6" ht="15" customHeight="1">
      <c r="A95" s="80" t="s">
        <v>206</v>
      </c>
      <c r="B95" s="22" t="s">
        <v>205</v>
      </c>
      <c r="C95" s="23" t="s">
        <v>208</v>
      </c>
      <c r="D95" s="22"/>
      <c r="E95" s="7"/>
      <c r="F95" s="35">
        <f>F96</f>
        <v>285</v>
      </c>
    </row>
    <row r="96" spans="1:6" ht="33.75" customHeight="1">
      <c r="A96" s="80" t="s">
        <v>258</v>
      </c>
      <c r="B96" s="22" t="s">
        <v>205</v>
      </c>
      <c r="C96" s="23" t="s">
        <v>208</v>
      </c>
      <c r="D96" s="22" t="s">
        <v>259</v>
      </c>
      <c r="E96" s="7"/>
      <c r="F96" s="35">
        <f>F97</f>
        <v>285</v>
      </c>
    </row>
    <row r="97" spans="1:6" ht="27.75" customHeight="1">
      <c r="A97" s="80" t="s">
        <v>260</v>
      </c>
      <c r="B97" s="22" t="s">
        <v>205</v>
      </c>
      <c r="C97" s="23" t="s">
        <v>208</v>
      </c>
      <c r="D97" s="22" t="s">
        <v>261</v>
      </c>
      <c r="E97" s="7"/>
      <c r="F97" s="35">
        <f>F98</f>
        <v>285</v>
      </c>
    </row>
    <row r="98" spans="1:6" ht="17.25" customHeight="1">
      <c r="A98" s="80" t="s">
        <v>237</v>
      </c>
      <c r="B98" s="22" t="s">
        <v>205</v>
      </c>
      <c r="C98" s="23" t="s">
        <v>208</v>
      </c>
      <c r="D98" s="22" t="s">
        <v>261</v>
      </c>
      <c r="E98" s="7" t="s">
        <v>238</v>
      </c>
      <c r="F98" s="35">
        <v>285</v>
      </c>
    </row>
    <row r="99" spans="1:6" ht="32.25" customHeight="1">
      <c r="A99" s="81" t="s">
        <v>207</v>
      </c>
      <c r="B99" s="20" t="s">
        <v>196</v>
      </c>
      <c r="C99" s="18"/>
      <c r="D99" s="20"/>
      <c r="E99" s="21"/>
      <c r="F99" s="34">
        <f>F100+F103</f>
        <v>750</v>
      </c>
    </row>
    <row r="100" spans="1:6" ht="48.75" customHeight="1">
      <c r="A100" s="80" t="s">
        <v>379</v>
      </c>
      <c r="B100" s="22" t="s">
        <v>196</v>
      </c>
      <c r="C100" s="23" t="s">
        <v>209</v>
      </c>
      <c r="D100" s="22"/>
      <c r="E100" s="7"/>
      <c r="F100" s="35">
        <f>F101</f>
        <v>538</v>
      </c>
    </row>
    <row r="101" spans="1:6" ht="31.5" customHeight="1">
      <c r="A101" s="80" t="s">
        <v>100</v>
      </c>
      <c r="B101" s="22" t="s">
        <v>196</v>
      </c>
      <c r="C101" s="23" t="s">
        <v>209</v>
      </c>
      <c r="D101" s="22" t="s">
        <v>262</v>
      </c>
      <c r="E101" s="7"/>
      <c r="F101" s="35">
        <f>F102</f>
        <v>538</v>
      </c>
    </row>
    <row r="102" spans="1:6" ht="47.25" customHeight="1">
      <c r="A102" s="80" t="s">
        <v>101</v>
      </c>
      <c r="B102" s="22" t="s">
        <v>196</v>
      </c>
      <c r="C102" s="23" t="s">
        <v>209</v>
      </c>
      <c r="D102" s="22" t="s">
        <v>263</v>
      </c>
      <c r="E102" s="7" t="s">
        <v>264</v>
      </c>
      <c r="F102" s="35">
        <v>538</v>
      </c>
    </row>
    <row r="103" spans="1:6" ht="31.5" customHeight="1">
      <c r="A103" s="80" t="s">
        <v>86</v>
      </c>
      <c r="B103" s="4" t="s">
        <v>196</v>
      </c>
      <c r="C103" s="5" t="s">
        <v>177</v>
      </c>
      <c r="D103" s="6"/>
      <c r="E103" s="7"/>
      <c r="F103" s="35">
        <f>F104</f>
        <v>212</v>
      </c>
    </row>
    <row r="104" spans="1:6" ht="33" customHeight="1">
      <c r="A104" s="80" t="s">
        <v>87</v>
      </c>
      <c r="B104" s="4" t="s">
        <v>196</v>
      </c>
      <c r="C104" s="5" t="s">
        <v>177</v>
      </c>
      <c r="D104" s="6" t="s">
        <v>88</v>
      </c>
      <c r="E104" s="7"/>
      <c r="F104" s="35">
        <f>F105</f>
        <v>212</v>
      </c>
    </row>
    <row r="105" spans="1:6" ht="19.5" customHeight="1">
      <c r="A105" s="80" t="s">
        <v>237</v>
      </c>
      <c r="B105" s="4" t="s">
        <v>196</v>
      </c>
      <c r="C105" s="5" t="s">
        <v>177</v>
      </c>
      <c r="D105" s="6" t="s">
        <v>88</v>
      </c>
      <c r="E105" s="7" t="s">
        <v>238</v>
      </c>
      <c r="F105" s="35">
        <v>212</v>
      </c>
    </row>
    <row r="106" spans="1:6" ht="19.5" customHeight="1">
      <c r="A106" s="81" t="s">
        <v>210</v>
      </c>
      <c r="B106" s="20" t="s">
        <v>208</v>
      </c>
      <c r="C106" s="18"/>
      <c r="D106" s="20"/>
      <c r="E106" s="21"/>
      <c r="F106" s="34">
        <f>F107+F114</f>
        <v>50488</v>
      </c>
    </row>
    <row r="107" spans="1:6" ht="17.25" customHeight="1">
      <c r="A107" s="80" t="s">
        <v>211</v>
      </c>
      <c r="B107" s="22" t="s">
        <v>208</v>
      </c>
      <c r="C107" s="23" t="s">
        <v>212</v>
      </c>
      <c r="D107" s="22"/>
      <c r="E107" s="7"/>
      <c r="F107" s="35">
        <f>F108+F111</f>
        <v>48075</v>
      </c>
    </row>
    <row r="108" spans="1:6" ht="17.25" customHeight="1">
      <c r="A108" s="80" t="s">
        <v>300</v>
      </c>
      <c r="B108" s="22" t="s">
        <v>208</v>
      </c>
      <c r="C108" s="23" t="s">
        <v>212</v>
      </c>
      <c r="D108" s="22" t="s">
        <v>301</v>
      </c>
      <c r="E108" s="7"/>
      <c r="F108" s="35">
        <f>F109</f>
        <v>10585</v>
      </c>
    </row>
    <row r="109" spans="1:6" ht="17.25" customHeight="1">
      <c r="A109" s="80" t="s">
        <v>302</v>
      </c>
      <c r="B109" s="22" t="s">
        <v>208</v>
      </c>
      <c r="C109" s="23" t="s">
        <v>212</v>
      </c>
      <c r="D109" s="22" t="s">
        <v>303</v>
      </c>
      <c r="E109" s="7"/>
      <c r="F109" s="35">
        <f>F110</f>
        <v>10585</v>
      </c>
    </row>
    <row r="110" spans="1:6" ht="17.25" customHeight="1">
      <c r="A110" s="82" t="s">
        <v>250</v>
      </c>
      <c r="B110" s="22" t="s">
        <v>208</v>
      </c>
      <c r="C110" s="23" t="s">
        <v>212</v>
      </c>
      <c r="D110" s="22" t="s">
        <v>303</v>
      </c>
      <c r="E110" s="7" t="s">
        <v>251</v>
      </c>
      <c r="F110" s="35">
        <v>10585</v>
      </c>
    </row>
    <row r="111" spans="1:6" ht="17.25" customHeight="1">
      <c r="A111" s="80" t="s">
        <v>304</v>
      </c>
      <c r="B111" s="22" t="s">
        <v>208</v>
      </c>
      <c r="C111" s="23" t="s">
        <v>212</v>
      </c>
      <c r="D111" s="22" t="s">
        <v>305</v>
      </c>
      <c r="E111" s="7"/>
      <c r="F111" s="35">
        <f>F112</f>
        <v>37490</v>
      </c>
    </row>
    <row r="112" spans="1:6" ht="17.25" customHeight="1">
      <c r="A112" s="80" t="s">
        <v>306</v>
      </c>
      <c r="B112" s="22" t="s">
        <v>208</v>
      </c>
      <c r="C112" s="23" t="s">
        <v>212</v>
      </c>
      <c r="D112" s="22" t="s">
        <v>307</v>
      </c>
      <c r="E112" s="7"/>
      <c r="F112" s="35">
        <f>F113</f>
        <v>37490</v>
      </c>
    </row>
    <row r="113" spans="1:6" ht="17.25" customHeight="1">
      <c r="A113" s="82" t="s">
        <v>250</v>
      </c>
      <c r="B113" s="22" t="s">
        <v>208</v>
      </c>
      <c r="C113" s="23" t="s">
        <v>212</v>
      </c>
      <c r="D113" s="22" t="s">
        <v>307</v>
      </c>
      <c r="E113" s="7" t="s">
        <v>251</v>
      </c>
      <c r="F113" s="35">
        <v>37490</v>
      </c>
    </row>
    <row r="114" spans="1:6" ht="17.25" customHeight="1">
      <c r="A114" s="80" t="s">
        <v>213</v>
      </c>
      <c r="B114" s="22" t="s">
        <v>208</v>
      </c>
      <c r="C114" s="23" t="s">
        <v>201</v>
      </c>
      <c r="D114" s="22"/>
      <c r="E114" s="7"/>
      <c r="F114" s="35">
        <f>F115+F117</f>
        <v>2413</v>
      </c>
    </row>
    <row r="115" spans="1:6" ht="30" customHeight="1">
      <c r="A115" s="80" t="s">
        <v>298</v>
      </c>
      <c r="B115" s="22" t="s">
        <v>208</v>
      </c>
      <c r="C115" s="23" t="s">
        <v>201</v>
      </c>
      <c r="D115" s="22" t="s">
        <v>299</v>
      </c>
      <c r="E115" s="7"/>
      <c r="F115" s="35">
        <f>F116</f>
        <v>2213</v>
      </c>
    </row>
    <row r="116" spans="1:6" ht="20.25" customHeight="1">
      <c r="A116" s="80" t="s">
        <v>237</v>
      </c>
      <c r="B116" s="22" t="s">
        <v>208</v>
      </c>
      <c r="C116" s="23" t="s">
        <v>201</v>
      </c>
      <c r="D116" s="22" t="s">
        <v>299</v>
      </c>
      <c r="E116" s="7" t="s">
        <v>238</v>
      </c>
      <c r="F116" s="35">
        <v>2213</v>
      </c>
    </row>
    <row r="117" spans="1:6" ht="34.5" customHeight="1">
      <c r="A117" s="80" t="s">
        <v>246</v>
      </c>
      <c r="B117" s="5" t="s">
        <v>208</v>
      </c>
      <c r="C117" s="6" t="s">
        <v>201</v>
      </c>
      <c r="D117" s="7" t="s">
        <v>91</v>
      </c>
      <c r="E117" s="7"/>
      <c r="F117" s="35">
        <f>F118</f>
        <v>200</v>
      </c>
    </row>
    <row r="118" spans="1:6" ht="17.25" customHeight="1">
      <c r="A118" s="82" t="s">
        <v>288</v>
      </c>
      <c r="B118" s="7" t="s">
        <v>208</v>
      </c>
      <c r="C118" s="4" t="s">
        <v>201</v>
      </c>
      <c r="D118" s="7" t="s">
        <v>91</v>
      </c>
      <c r="E118" s="7" t="s">
        <v>289</v>
      </c>
      <c r="F118" s="35">
        <v>200</v>
      </c>
    </row>
    <row r="119" spans="1:8" ht="17.25" customHeight="1">
      <c r="A119" s="81" t="s">
        <v>187</v>
      </c>
      <c r="B119" s="20" t="s">
        <v>197</v>
      </c>
      <c r="C119" s="26"/>
      <c r="D119" s="20"/>
      <c r="E119" s="21"/>
      <c r="F119" s="37">
        <f>F122+F139+F151+F170</f>
        <v>367166.94576000003</v>
      </c>
      <c r="H119" s="112"/>
    </row>
    <row r="120" spans="1:8" ht="17.25" customHeight="1">
      <c r="A120" s="104" t="s">
        <v>354</v>
      </c>
      <c r="B120" s="20"/>
      <c r="C120" s="26"/>
      <c r="D120" s="20"/>
      <c r="E120" s="21"/>
      <c r="F120" s="38">
        <f>F140</f>
        <v>-30433.6</v>
      </c>
      <c r="H120" s="112"/>
    </row>
    <row r="121" spans="1:8" ht="17.25" customHeight="1">
      <c r="A121" s="104" t="s">
        <v>353</v>
      </c>
      <c r="B121" s="20"/>
      <c r="C121" s="26"/>
      <c r="D121" s="20"/>
      <c r="E121" s="21"/>
      <c r="F121" s="38">
        <f>F119+F120</f>
        <v>336733.34576000005</v>
      </c>
      <c r="H121" s="112"/>
    </row>
    <row r="122" spans="1:6" ht="16.5" customHeight="1">
      <c r="A122" s="80" t="s">
        <v>214</v>
      </c>
      <c r="B122" s="22" t="s">
        <v>197</v>
      </c>
      <c r="C122" s="27" t="s">
        <v>195</v>
      </c>
      <c r="D122" s="22"/>
      <c r="E122" s="7"/>
      <c r="F122" s="38">
        <f>F123+F130+F135+F137+F133</f>
        <v>35588.7889</v>
      </c>
    </row>
    <row r="123" spans="1:6" ht="49.5" customHeight="1">
      <c r="A123" s="80" t="s">
        <v>290</v>
      </c>
      <c r="B123" s="22" t="s">
        <v>197</v>
      </c>
      <c r="C123" s="23" t="s">
        <v>195</v>
      </c>
      <c r="D123" s="22" t="s">
        <v>291</v>
      </c>
      <c r="E123" s="7"/>
      <c r="F123" s="35">
        <f>F124+F126+F128</f>
        <v>7092</v>
      </c>
    </row>
    <row r="124" spans="1:6" ht="29.25" customHeight="1">
      <c r="A124" s="80" t="s">
        <v>295</v>
      </c>
      <c r="B124" s="22" t="s">
        <v>197</v>
      </c>
      <c r="C124" s="23" t="s">
        <v>195</v>
      </c>
      <c r="D124" s="22" t="s">
        <v>292</v>
      </c>
      <c r="E124" s="7"/>
      <c r="F124" s="35">
        <f>F125</f>
        <v>1387</v>
      </c>
    </row>
    <row r="125" spans="1:6" ht="17.25" customHeight="1">
      <c r="A125" s="80" t="s">
        <v>106</v>
      </c>
      <c r="B125" s="22" t="s">
        <v>197</v>
      </c>
      <c r="C125" s="23" t="s">
        <v>195</v>
      </c>
      <c r="D125" s="22" t="s">
        <v>292</v>
      </c>
      <c r="E125" s="7" t="s">
        <v>289</v>
      </c>
      <c r="F125" s="35">
        <f>3292-1905</f>
        <v>1387</v>
      </c>
    </row>
    <row r="126" spans="1:6" ht="36" customHeight="1">
      <c r="A126" s="80" t="s">
        <v>296</v>
      </c>
      <c r="B126" s="28" t="s">
        <v>197</v>
      </c>
      <c r="C126" s="22" t="s">
        <v>195</v>
      </c>
      <c r="D126" s="29" t="s">
        <v>107</v>
      </c>
      <c r="E126" s="7"/>
      <c r="F126" s="35">
        <f>F127</f>
        <v>3800</v>
      </c>
    </row>
    <row r="127" spans="1:6" ht="17.25" customHeight="1">
      <c r="A127" s="80" t="s">
        <v>106</v>
      </c>
      <c r="B127" s="22" t="s">
        <v>197</v>
      </c>
      <c r="C127" s="23" t="s">
        <v>195</v>
      </c>
      <c r="D127" s="22" t="s">
        <v>107</v>
      </c>
      <c r="E127" s="7" t="s">
        <v>289</v>
      </c>
      <c r="F127" s="35">
        <v>3800</v>
      </c>
    </row>
    <row r="128" spans="1:6" ht="48" customHeight="1">
      <c r="A128" s="82" t="s">
        <v>347</v>
      </c>
      <c r="B128" s="5" t="s">
        <v>197</v>
      </c>
      <c r="C128" s="6" t="s">
        <v>195</v>
      </c>
      <c r="D128" s="6" t="s">
        <v>348</v>
      </c>
      <c r="E128" s="7"/>
      <c r="F128" s="35">
        <f>F129</f>
        <v>1905</v>
      </c>
    </row>
    <row r="129" spans="1:6" ht="17.25" customHeight="1">
      <c r="A129" s="82" t="s">
        <v>288</v>
      </c>
      <c r="B129" s="5" t="s">
        <v>197</v>
      </c>
      <c r="C129" s="6" t="s">
        <v>195</v>
      </c>
      <c r="D129" s="6" t="s">
        <v>348</v>
      </c>
      <c r="E129" s="7" t="s">
        <v>289</v>
      </c>
      <c r="F129" s="35">
        <v>1905</v>
      </c>
    </row>
    <row r="130" spans="1:6" ht="19.5" customHeight="1">
      <c r="A130" s="80" t="s">
        <v>317</v>
      </c>
      <c r="B130" s="22" t="s">
        <v>197</v>
      </c>
      <c r="C130" s="23" t="s">
        <v>195</v>
      </c>
      <c r="D130" s="22" t="s">
        <v>318</v>
      </c>
      <c r="E130" s="7"/>
      <c r="F130" s="35">
        <f>F131</f>
        <v>3010</v>
      </c>
    </row>
    <row r="131" spans="1:6" ht="33" customHeight="1">
      <c r="A131" s="80" t="s">
        <v>319</v>
      </c>
      <c r="B131" s="22" t="s">
        <v>197</v>
      </c>
      <c r="C131" s="23" t="s">
        <v>195</v>
      </c>
      <c r="D131" s="22" t="s">
        <v>320</v>
      </c>
      <c r="E131" s="7"/>
      <c r="F131" s="35">
        <f>F132</f>
        <v>3010</v>
      </c>
    </row>
    <row r="132" spans="1:6" ht="16.5" customHeight="1">
      <c r="A132" s="80" t="s">
        <v>237</v>
      </c>
      <c r="B132" s="22" t="s">
        <v>197</v>
      </c>
      <c r="C132" s="23" t="s">
        <v>195</v>
      </c>
      <c r="D132" s="22" t="s">
        <v>320</v>
      </c>
      <c r="E132" s="7" t="s">
        <v>238</v>
      </c>
      <c r="F132" s="35">
        <v>3010</v>
      </c>
    </row>
    <row r="133" spans="1:6" ht="46.5" customHeight="1">
      <c r="A133" s="104" t="s">
        <v>376</v>
      </c>
      <c r="B133" s="6" t="s">
        <v>197</v>
      </c>
      <c r="C133" s="6" t="s">
        <v>195</v>
      </c>
      <c r="D133" s="6" t="s">
        <v>377</v>
      </c>
      <c r="E133" s="7"/>
      <c r="F133" s="39">
        <f>F134</f>
        <v>1116.7889</v>
      </c>
    </row>
    <row r="134" spans="1:6" ht="16.5" customHeight="1">
      <c r="A134" s="104" t="s">
        <v>250</v>
      </c>
      <c r="B134" s="6" t="s">
        <v>197</v>
      </c>
      <c r="C134" s="6" t="s">
        <v>195</v>
      </c>
      <c r="D134" s="6" t="s">
        <v>377</v>
      </c>
      <c r="E134" s="7" t="s">
        <v>251</v>
      </c>
      <c r="F134" s="39">
        <v>1116.7889</v>
      </c>
    </row>
    <row r="135" spans="1:6" ht="32.25" customHeight="1">
      <c r="A135" s="80" t="s">
        <v>152</v>
      </c>
      <c r="B135" s="22" t="s">
        <v>197</v>
      </c>
      <c r="C135" s="23" t="s">
        <v>195</v>
      </c>
      <c r="D135" s="22" t="s">
        <v>350</v>
      </c>
      <c r="E135" s="7"/>
      <c r="F135" s="35">
        <f>F136</f>
        <v>23970</v>
      </c>
    </row>
    <row r="136" spans="1:6" ht="15" customHeight="1">
      <c r="A136" s="80" t="s">
        <v>250</v>
      </c>
      <c r="B136" s="22" t="s">
        <v>197</v>
      </c>
      <c r="C136" s="23" t="s">
        <v>195</v>
      </c>
      <c r="D136" s="22" t="s">
        <v>350</v>
      </c>
      <c r="E136" s="7" t="s">
        <v>251</v>
      </c>
      <c r="F136" s="35">
        <f>23970</f>
        <v>23970</v>
      </c>
    </row>
    <row r="137" spans="1:6" ht="47.25" customHeight="1">
      <c r="A137" s="80" t="s">
        <v>352</v>
      </c>
      <c r="B137" s="22" t="s">
        <v>197</v>
      </c>
      <c r="C137" s="23" t="s">
        <v>195</v>
      </c>
      <c r="D137" s="22" t="s">
        <v>351</v>
      </c>
      <c r="E137" s="7"/>
      <c r="F137" s="35">
        <f>F138</f>
        <v>400</v>
      </c>
    </row>
    <row r="138" spans="1:6" ht="17.25" customHeight="1">
      <c r="A138" s="80" t="s">
        <v>237</v>
      </c>
      <c r="B138" s="22" t="s">
        <v>197</v>
      </c>
      <c r="C138" s="23" t="s">
        <v>195</v>
      </c>
      <c r="D138" s="22" t="s">
        <v>351</v>
      </c>
      <c r="E138" s="7" t="s">
        <v>238</v>
      </c>
      <c r="F138" s="35">
        <v>400</v>
      </c>
    </row>
    <row r="139" spans="1:6" ht="18.75" customHeight="1">
      <c r="A139" s="80" t="s">
        <v>215</v>
      </c>
      <c r="B139" s="22" t="s">
        <v>197</v>
      </c>
      <c r="C139" s="23" t="s">
        <v>205</v>
      </c>
      <c r="D139" s="22"/>
      <c r="E139" s="7"/>
      <c r="F139" s="35">
        <f>F142+F145</f>
        <v>60433.6</v>
      </c>
    </row>
    <row r="140" spans="1:6" ht="18.75" customHeight="1">
      <c r="A140" s="104" t="s">
        <v>354</v>
      </c>
      <c r="B140" s="22"/>
      <c r="C140" s="23"/>
      <c r="D140" s="22"/>
      <c r="E140" s="7"/>
      <c r="F140" s="35">
        <f>F146</f>
        <v>-30433.6</v>
      </c>
    </row>
    <row r="141" spans="1:6" ht="18.75" customHeight="1">
      <c r="A141" s="104" t="s">
        <v>353</v>
      </c>
      <c r="B141" s="22"/>
      <c r="C141" s="23"/>
      <c r="D141" s="22"/>
      <c r="E141" s="7"/>
      <c r="F141" s="35">
        <f>F139+F140</f>
        <v>30000</v>
      </c>
    </row>
    <row r="142" spans="1:6" ht="14.25" customHeight="1">
      <c r="A142" s="80" t="s">
        <v>123</v>
      </c>
      <c r="B142" s="22" t="s">
        <v>197</v>
      </c>
      <c r="C142" s="23" t="s">
        <v>205</v>
      </c>
      <c r="D142" s="22" t="s">
        <v>310</v>
      </c>
      <c r="E142" s="7"/>
      <c r="F142" s="35">
        <f>F143</f>
        <v>30000</v>
      </c>
    </row>
    <row r="143" spans="1:6" ht="31.5" customHeight="1">
      <c r="A143" s="80" t="s">
        <v>311</v>
      </c>
      <c r="B143" s="22" t="s">
        <v>197</v>
      </c>
      <c r="C143" s="23" t="s">
        <v>205</v>
      </c>
      <c r="D143" s="22" t="s">
        <v>312</v>
      </c>
      <c r="E143" s="7"/>
      <c r="F143" s="35">
        <f>F144</f>
        <v>30000</v>
      </c>
    </row>
    <row r="144" spans="1:6" ht="15.75" customHeight="1">
      <c r="A144" s="82" t="s">
        <v>308</v>
      </c>
      <c r="B144" s="22" t="s">
        <v>197</v>
      </c>
      <c r="C144" s="23" t="s">
        <v>205</v>
      </c>
      <c r="D144" s="22" t="s">
        <v>312</v>
      </c>
      <c r="E144" s="7" t="s">
        <v>309</v>
      </c>
      <c r="F144" s="35">
        <f>2000+28000</f>
        <v>30000</v>
      </c>
    </row>
    <row r="145" spans="1:6" ht="46.5" customHeight="1">
      <c r="A145" s="82" t="s">
        <v>124</v>
      </c>
      <c r="B145" s="22" t="s">
        <v>197</v>
      </c>
      <c r="C145" s="23" t="s">
        <v>205</v>
      </c>
      <c r="D145" s="22" t="s">
        <v>321</v>
      </c>
      <c r="E145" s="7"/>
      <c r="F145" s="35">
        <f>F148</f>
        <v>30433.6</v>
      </c>
    </row>
    <row r="146" spans="1:6" ht="18" customHeight="1">
      <c r="A146" s="104" t="s">
        <v>354</v>
      </c>
      <c r="B146" s="22"/>
      <c r="C146" s="23"/>
      <c r="D146" s="22"/>
      <c r="E146" s="7"/>
      <c r="F146" s="35">
        <f>F149</f>
        <v>-30433.6</v>
      </c>
    </row>
    <row r="147" spans="1:6" ht="18" customHeight="1">
      <c r="A147" s="104" t="s">
        <v>353</v>
      </c>
      <c r="B147" s="22"/>
      <c r="C147" s="23"/>
      <c r="D147" s="22"/>
      <c r="E147" s="7"/>
      <c r="F147" s="35">
        <f>F145+F146</f>
        <v>0</v>
      </c>
    </row>
    <row r="148" spans="1:6" ht="18" customHeight="1">
      <c r="A148" s="82" t="s">
        <v>308</v>
      </c>
      <c r="B148" s="22" t="s">
        <v>197</v>
      </c>
      <c r="C148" s="23" t="s">
        <v>205</v>
      </c>
      <c r="D148" s="22" t="s">
        <v>321</v>
      </c>
      <c r="E148" s="7" t="s">
        <v>309</v>
      </c>
      <c r="F148" s="56">
        <v>30433.6</v>
      </c>
    </row>
    <row r="149" spans="1:6" ht="18" customHeight="1">
      <c r="A149" s="104" t="s">
        <v>354</v>
      </c>
      <c r="B149" s="22"/>
      <c r="C149" s="23"/>
      <c r="D149" s="22"/>
      <c r="E149" s="7"/>
      <c r="F149" s="56">
        <v>-30433.6</v>
      </c>
    </row>
    <row r="150" spans="1:6" ht="18" customHeight="1">
      <c r="A150" s="104" t="s">
        <v>353</v>
      </c>
      <c r="B150" s="22"/>
      <c r="C150" s="23"/>
      <c r="D150" s="22"/>
      <c r="E150" s="7"/>
      <c r="F150" s="56">
        <f>F148+F149</f>
        <v>0</v>
      </c>
    </row>
    <row r="151" spans="1:6" ht="18" customHeight="1">
      <c r="A151" s="80" t="s">
        <v>229</v>
      </c>
      <c r="B151" s="22" t="s">
        <v>197</v>
      </c>
      <c r="C151" s="23" t="s">
        <v>196</v>
      </c>
      <c r="D151" s="22"/>
      <c r="E151" s="7"/>
      <c r="F151" s="38">
        <f>F152+F155+F168</f>
        <v>243610.55686</v>
      </c>
    </row>
    <row r="152" spans="1:6" ht="18" customHeight="1">
      <c r="A152" s="80" t="s">
        <v>202</v>
      </c>
      <c r="B152" s="22" t="s">
        <v>197</v>
      </c>
      <c r="C152" s="23" t="s">
        <v>196</v>
      </c>
      <c r="D152" s="22" t="s">
        <v>248</v>
      </c>
      <c r="E152" s="7"/>
      <c r="F152" s="38">
        <f>F153</f>
        <v>16207.06</v>
      </c>
    </row>
    <row r="153" spans="1:6" ht="29.25" customHeight="1">
      <c r="A153" s="80" t="s">
        <v>7</v>
      </c>
      <c r="B153" s="22" t="s">
        <v>197</v>
      </c>
      <c r="C153" s="23" t="s">
        <v>196</v>
      </c>
      <c r="D153" s="22" t="s">
        <v>2</v>
      </c>
      <c r="E153" s="7"/>
      <c r="F153" s="38">
        <f>F154</f>
        <v>16207.06</v>
      </c>
    </row>
    <row r="154" spans="1:6" ht="18" customHeight="1">
      <c r="A154" s="80" t="s">
        <v>250</v>
      </c>
      <c r="B154" s="22" t="s">
        <v>197</v>
      </c>
      <c r="C154" s="23" t="s">
        <v>196</v>
      </c>
      <c r="D154" s="22" t="s">
        <v>2</v>
      </c>
      <c r="E154" s="7" t="s">
        <v>251</v>
      </c>
      <c r="F154" s="38">
        <v>16207.06</v>
      </c>
    </row>
    <row r="155" spans="1:6" ht="18" customHeight="1">
      <c r="A155" s="80" t="s">
        <v>229</v>
      </c>
      <c r="B155" s="22" t="s">
        <v>197</v>
      </c>
      <c r="C155" s="23" t="s">
        <v>196</v>
      </c>
      <c r="D155" s="22" t="s">
        <v>322</v>
      </c>
      <c r="E155" s="7"/>
      <c r="F155" s="35">
        <f>F156+F158+F160+F162+F164+F166</f>
        <v>222763.49686</v>
      </c>
    </row>
    <row r="156" spans="1:6" ht="18" customHeight="1">
      <c r="A156" s="80" t="s">
        <v>323</v>
      </c>
      <c r="B156" s="22" t="s">
        <v>197</v>
      </c>
      <c r="C156" s="23" t="s">
        <v>196</v>
      </c>
      <c r="D156" s="22" t="s">
        <v>324</v>
      </c>
      <c r="E156" s="7"/>
      <c r="F156" s="35">
        <f>F157</f>
        <v>34133</v>
      </c>
    </row>
    <row r="157" spans="1:6" ht="18" customHeight="1">
      <c r="A157" s="80" t="s">
        <v>237</v>
      </c>
      <c r="B157" s="22" t="s">
        <v>197</v>
      </c>
      <c r="C157" s="23" t="s">
        <v>196</v>
      </c>
      <c r="D157" s="22" t="s">
        <v>324</v>
      </c>
      <c r="E157" s="7" t="s">
        <v>238</v>
      </c>
      <c r="F157" s="35">
        <v>34133</v>
      </c>
    </row>
    <row r="158" spans="1:6" ht="48" customHeight="1">
      <c r="A158" s="80" t="s">
        <v>325</v>
      </c>
      <c r="B158" s="22" t="s">
        <v>197</v>
      </c>
      <c r="C158" s="23" t="s">
        <v>196</v>
      </c>
      <c r="D158" s="22" t="s">
        <v>326</v>
      </c>
      <c r="E158" s="7"/>
      <c r="F158" s="35">
        <f>F159</f>
        <v>122512</v>
      </c>
    </row>
    <row r="159" spans="1:6" ht="21.75" customHeight="1">
      <c r="A159" s="80" t="s">
        <v>237</v>
      </c>
      <c r="B159" s="22" t="s">
        <v>197</v>
      </c>
      <c r="C159" s="23" t="s">
        <v>196</v>
      </c>
      <c r="D159" s="22" t="s">
        <v>326</v>
      </c>
      <c r="E159" s="7" t="s">
        <v>238</v>
      </c>
      <c r="F159" s="35">
        <v>122512</v>
      </c>
    </row>
    <row r="160" spans="1:6" ht="14.25" customHeight="1">
      <c r="A160" s="80" t="s">
        <v>327</v>
      </c>
      <c r="B160" s="22" t="s">
        <v>197</v>
      </c>
      <c r="C160" s="23" t="s">
        <v>196</v>
      </c>
      <c r="D160" s="22" t="s">
        <v>328</v>
      </c>
      <c r="E160" s="7"/>
      <c r="F160" s="35">
        <f>F161</f>
        <v>34985</v>
      </c>
    </row>
    <row r="161" spans="1:6" ht="14.25" customHeight="1">
      <c r="A161" s="80" t="s">
        <v>237</v>
      </c>
      <c r="B161" s="22" t="s">
        <v>197</v>
      </c>
      <c r="C161" s="23" t="s">
        <v>196</v>
      </c>
      <c r="D161" s="22" t="s">
        <v>328</v>
      </c>
      <c r="E161" s="7" t="s">
        <v>238</v>
      </c>
      <c r="F161" s="35">
        <v>34985</v>
      </c>
    </row>
    <row r="162" spans="1:6" ht="17.25" customHeight="1">
      <c r="A162" s="80" t="s">
        <v>329</v>
      </c>
      <c r="B162" s="22" t="s">
        <v>197</v>
      </c>
      <c r="C162" s="23" t="s">
        <v>196</v>
      </c>
      <c r="D162" s="22" t="s">
        <v>330</v>
      </c>
      <c r="E162" s="7"/>
      <c r="F162" s="35">
        <f>F163</f>
        <v>3950</v>
      </c>
    </row>
    <row r="163" spans="1:6" ht="24" customHeight="1">
      <c r="A163" s="80" t="s">
        <v>237</v>
      </c>
      <c r="B163" s="22" t="s">
        <v>197</v>
      </c>
      <c r="C163" s="23" t="s">
        <v>196</v>
      </c>
      <c r="D163" s="22" t="s">
        <v>330</v>
      </c>
      <c r="E163" s="7" t="s">
        <v>238</v>
      </c>
      <c r="F163" s="35">
        <v>3950</v>
      </c>
    </row>
    <row r="164" spans="1:6" ht="31.5" customHeight="1">
      <c r="A164" s="80" t="s">
        <v>113</v>
      </c>
      <c r="B164" s="7" t="s">
        <v>197</v>
      </c>
      <c r="C164" s="4" t="s">
        <v>196</v>
      </c>
      <c r="D164" s="22" t="s">
        <v>331</v>
      </c>
      <c r="E164" s="7"/>
      <c r="F164" s="35">
        <f>F165</f>
        <v>24376</v>
      </c>
    </row>
    <row r="165" spans="1:6" ht="19.5" customHeight="1">
      <c r="A165" s="80" t="s">
        <v>237</v>
      </c>
      <c r="B165" s="7" t="s">
        <v>197</v>
      </c>
      <c r="C165" s="4" t="s">
        <v>196</v>
      </c>
      <c r="D165" s="22" t="s">
        <v>331</v>
      </c>
      <c r="E165" s="7" t="s">
        <v>238</v>
      </c>
      <c r="F165" s="35">
        <f>18313+5063+1000</f>
        <v>24376</v>
      </c>
    </row>
    <row r="166" spans="1:6" ht="48.75" customHeight="1">
      <c r="A166" s="80" t="s">
        <v>376</v>
      </c>
      <c r="B166" s="7" t="s">
        <v>197</v>
      </c>
      <c r="C166" s="5" t="s">
        <v>196</v>
      </c>
      <c r="D166" s="6" t="s">
        <v>377</v>
      </c>
      <c r="E166" s="7"/>
      <c r="F166" s="40">
        <f>F167</f>
        <v>2807.49686</v>
      </c>
    </row>
    <row r="167" spans="1:6" ht="14.25" customHeight="1">
      <c r="A167" s="80" t="s">
        <v>250</v>
      </c>
      <c r="B167" s="7" t="s">
        <v>197</v>
      </c>
      <c r="C167" s="5" t="s">
        <v>196</v>
      </c>
      <c r="D167" s="6" t="s">
        <v>377</v>
      </c>
      <c r="E167" s="7" t="s">
        <v>251</v>
      </c>
      <c r="F167" s="40">
        <v>2807.49686</v>
      </c>
    </row>
    <row r="168" spans="1:6" ht="30.75" customHeight="1">
      <c r="A168" s="80" t="s">
        <v>152</v>
      </c>
      <c r="B168" s="7" t="s">
        <v>197</v>
      </c>
      <c r="C168" s="5" t="s">
        <v>196</v>
      </c>
      <c r="D168" s="6" t="s">
        <v>350</v>
      </c>
      <c r="E168" s="7"/>
      <c r="F168" s="33">
        <f>F169</f>
        <v>4640</v>
      </c>
    </row>
    <row r="169" spans="1:6" ht="14.25" customHeight="1">
      <c r="A169" s="82" t="s">
        <v>250</v>
      </c>
      <c r="B169" s="7" t="s">
        <v>197</v>
      </c>
      <c r="C169" s="5" t="s">
        <v>196</v>
      </c>
      <c r="D169" s="6" t="s">
        <v>350</v>
      </c>
      <c r="E169" s="7" t="s">
        <v>251</v>
      </c>
      <c r="F169" s="33">
        <v>4640</v>
      </c>
    </row>
    <row r="170" spans="1:6" ht="31.5" customHeight="1">
      <c r="A170" s="80" t="s">
        <v>216</v>
      </c>
      <c r="B170" s="22" t="s">
        <v>197</v>
      </c>
      <c r="C170" s="23" t="s">
        <v>197</v>
      </c>
      <c r="D170" s="22"/>
      <c r="E170" s="7"/>
      <c r="F170" s="35">
        <f>F171</f>
        <v>27534</v>
      </c>
    </row>
    <row r="171" spans="1:6" ht="20.25" customHeight="1">
      <c r="A171" s="80" t="s">
        <v>332</v>
      </c>
      <c r="B171" s="22" t="s">
        <v>197</v>
      </c>
      <c r="C171" s="23" t="s">
        <v>197</v>
      </c>
      <c r="D171" s="22" t="s">
        <v>333</v>
      </c>
      <c r="E171" s="7"/>
      <c r="F171" s="35">
        <f>F172</f>
        <v>27534</v>
      </c>
    </row>
    <row r="172" spans="1:6" ht="15" customHeight="1">
      <c r="A172" s="80" t="s">
        <v>334</v>
      </c>
      <c r="B172" s="22" t="s">
        <v>197</v>
      </c>
      <c r="C172" s="23" t="s">
        <v>197</v>
      </c>
      <c r="D172" s="22" t="s">
        <v>333</v>
      </c>
      <c r="E172" s="7" t="s">
        <v>172</v>
      </c>
      <c r="F172" s="35">
        <f>18026+9508</f>
        <v>27534</v>
      </c>
    </row>
    <row r="173" spans="1:6" ht="18" customHeight="1">
      <c r="A173" s="81" t="s">
        <v>217</v>
      </c>
      <c r="B173" s="20" t="s">
        <v>200</v>
      </c>
      <c r="C173" s="18"/>
      <c r="D173" s="20"/>
      <c r="E173" s="21"/>
      <c r="F173" s="34">
        <f>F176+F188+F232+F247+F228</f>
        <v>1686244.6</v>
      </c>
    </row>
    <row r="174" spans="1:6" ht="18" customHeight="1">
      <c r="A174" s="104" t="s">
        <v>354</v>
      </c>
      <c r="B174" s="20"/>
      <c r="C174" s="18"/>
      <c r="D174" s="20"/>
      <c r="E174" s="21"/>
      <c r="F174" s="35">
        <f>F189+F233</f>
        <v>14947</v>
      </c>
    </row>
    <row r="175" spans="1:6" ht="18" customHeight="1">
      <c r="A175" s="104" t="s">
        <v>353</v>
      </c>
      <c r="B175" s="20"/>
      <c r="C175" s="18"/>
      <c r="D175" s="20"/>
      <c r="E175" s="21"/>
      <c r="F175" s="35">
        <f>F173+F174</f>
        <v>1701191.6</v>
      </c>
    </row>
    <row r="176" spans="1:8" ht="15" customHeight="1">
      <c r="A176" s="80" t="s">
        <v>218</v>
      </c>
      <c r="B176" s="22" t="s">
        <v>200</v>
      </c>
      <c r="C176" s="23" t="s">
        <v>195</v>
      </c>
      <c r="D176" s="22"/>
      <c r="E176" s="7"/>
      <c r="F176" s="35">
        <f>F177+F181+F184+F186</f>
        <v>557693</v>
      </c>
      <c r="H176" s="2"/>
    </row>
    <row r="177" spans="1:6" ht="36" customHeight="1">
      <c r="A177" s="80" t="s">
        <v>114</v>
      </c>
      <c r="B177" s="22" t="s">
        <v>200</v>
      </c>
      <c r="C177" s="23" t="s">
        <v>195</v>
      </c>
      <c r="D177" s="22" t="s">
        <v>313</v>
      </c>
      <c r="E177" s="7"/>
      <c r="F177" s="35">
        <f>F178</f>
        <v>3384</v>
      </c>
    </row>
    <row r="178" spans="1:6" ht="63" customHeight="1">
      <c r="A178" s="82" t="s">
        <v>111</v>
      </c>
      <c r="B178" s="22" t="s">
        <v>200</v>
      </c>
      <c r="C178" s="23" t="s">
        <v>195</v>
      </c>
      <c r="D178" s="22" t="s">
        <v>112</v>
      </c>
      <c r="E178" s="7"/>
      <c r="F178" s="35">
        <f>F179</f>
        <v>3384</v>
      </c>
    </row>
    <row r="179" spans="1:6" ht="35.25" customHeight="1">
      <c r="A179" s="82" t="s">
        <v>315</v>
      </c>
      <c r="B179" s="22" t="s">
        <v>200</v>
      </c>
      <c r="C179" s="23" t="s">
        <v>195</v>
      </c>
      <c r="D179" s="22" t="s">
        <v>314</v>
      </c>
      <c r="E179" s="7"/>
      <c r="F179" s="35">
        <f>F180</f>
        <v>3384</v>
      </c>
    </row>
    <row r="180" spans="1:6" ht="18.75" customHeight="1">
      <c r="A180" s="82" t="s">
        <v>308</v>
      </c>
      <c r="B180" s="22" t="s">
        <v>200</v>
      </c>
      <c r="C180" s="23" t="s">
        <v>195</v>
      </c>
      <c r="D180" s="22" t="s">
        <v>314</v>
      </c>
      <c r="E180" s="7" t="s">
        <v>309</v>
      </c>
      <c r="F180" s="35">
        <v>3384</v>
      </c>
    </row>
    <row r="181" spans="1:6" ht="16.5" customHeight="1">
      <c r="A181" s="80" t="s">
        <v>336</v>
      </c>
      <c r="B181" s="22" t="s">
        <v>200</v>
      </c>
      <c r="C181" s="23" t="s">
        <v>195</v>
      </c>
      <c r="D181" s="22" t="s">
        <v>335</v>
      </c>
      <c r="E181" s="7"/>
      <c r="F181" s="35">
        <f>F182</f>
        <v>549723</v>
      </c>
    </row>
    <row r="182" spans="1:6" ht="21.75" customHeight="1">
      <c r="A182" s="80" t="s">
        <v>332</v>
      </c>
      <c r="B182" s="22" t="s">
        <v>200</v>
      </c>
      <c r="C182" s="23" t="s">
        <v>195</v>
      </c>
      <c r="D182" s="22" t="s">
        <v>337</v>
      </c>
      <c r="E182" s="7"/>
      <c r="F182" s="35">
        <f>F183</f>
        <v>549723</v>
      </c>
    </row>
    <row r="183" spans="1:6" ht="23.25" customHeight="1">
      <c r="A183" s="80" t="s">
        <v>334</v>
      </c>
      <c r="B183" s="22" t="s">
        <v>200</v>
      </c>
      <c r="C183" s="23" t="s">
        <v>195</v>
      </c>
      <c r="D183" s="22" t="s">
        <v>337</v>
      </c>
      <c r="E183" s="7" t="s">
        <v>172</v>
      </c>
      <c r="F183" s="35">
        <f>509138+585+40000</f>
        <v>549723</v>
      </c>
    </row>
    <row r="184" spans="1:6" ht="46.5" customHeight="1">
      <c r="A184" s="80" t="s">
        <v>376</v>
      </c>
      <c r="B184" s="22" t="s">
        <v>200</v>
      </c>
      <c r="C184" s="23" t="s">
        <v>195</v>
      </c>
      <c r="D184" s="29" t="s">
        <v>377</v>
      </c>
      <c r="E184" s="7"/>
      <c r="F184" s="35">
        <f>F185</f>
        <v>2506</v>
      </c>
    </row>
    <row r="185" spans="1:6" ht="18" customHeight="1">
      <c r="A185" s="80" t="s">
        <v>250</v>
      </c>
      <c r="B185" s="22" t="s">
        <v>200</v>
      </c>
      <c r="C185" s="23" t="s">
        <v>195</v>
      </c>
      <c r="D185" s="29" t="s">
        <v>377</v>
      </c>
      <c r="E185" s="7" t="s">
        <v>251</v>
      </c>
      <c r="F185" s="35">
        <v>2506</v>
      </c>
    </row>
    <row r="186" spans="1:6" ht="34.5" customHeight="1">
      <c r="A186" s="80" t="s">
        <v>152</v>
      </c>
      <c r="B186" s="5" t="s">
        <v>200</v>
      </c>
      <c r="C186" s="6" t="s">
        <v>195</v>
      </c>
      <c r="D186" s="6" t="s">
        <v>350</v>
      </c>
      <c r="E186" s="7"/>
      <c r="F186" s="33">
        <f>F187</f>
        <v>2080</v>
      </c>
    </row>
    <row r="187" spans="1:6" ht="16.5" customHeight="1">
      <c r="A187" s="82" t="s">
        <v>250</v>
      </c>
      <c r="B187" s="5" t="s">
        <v>200</v>
      </c>
      <c r="C187" s="6" t="s">
        <v>195</v>
      </c>
      <c r="D187" s="6" t="s">
        <v>350</v>
      </c>
      <c r="E187" s="7" t="s">
        <v>251</v>
      </c>
      <c r="F187" s="33">
        <v>2080</v>
      </c>
    </row>
    <row r="188" spans="1:8" ht="16.5" customHeight="1">
      <c r="A188" s="80" t="s">
        <v>219</v>
      </c>
      <c r="B188" s="22" t="s">
        <v>200</v>
      </c>
      <c r="C188" s="23" t="s">
        <v>205</v>
      </c>
      <c r="D188" s="22"/>
      <c r="E188" s="7"/>
      <c r="F188" s="33">
        <f>F191+F195+F204+F207+F210+F222+F224+F226+F220</f>
        <v>1055236.6</v>
      </c>
      <c r="H188" s="2"/>
    </row>
    <row r="189" spans="1:8" ht="16.5" customHeight="1">
      <c r="A189" s="104" t="s">
        <v>354</v>
      </c>
      <c r="B189" s="22"/>
      <c r="C189" s="23"/>
      <c r="D189" s="22"/>
      <c r="E189" s="7"/>
      <c r="F189" s="33">
        <f>F196</f>
        <v>280</v>
      </c>
      <c r="H189" s="2"/>
    </row>
    <row r="190" spans="1:8" ht="16.5" customHeight="1">
      <c r="A190" s="104" t="s">
        <v>353</v>
      </c>
      <c r="B190" s="22"/>
      <c r="C190" s="23"/>
      <c r="D190" s="22"/>
      <c r="E190" s="7"/>
      <c r="F190" s="33">
        <f>F188+F189</f>
        <v>1055516.6</v>
      </c>
      <c r="H190" s="2"/>
    </row>
    <row r="191" spans="1:8" ht="28.5" customHeight="1">
      <c r="A191" s="80" t="s">
        <v>114</v>
      </c>
      <c r="B191" s="22" t="s">
        <v>200</v>
      </c>
      <c r="C191" s="23" t="s">
        <v>205</v>
      </c>
      <c r="D191" s="22" t="s">
        <v>313</v>
      </c>
      <c r="E191" s="7"/>
      <c r="F191" s="35">
        <f>F192</f>
        <v>14304</v>
      </c>
      <c r="H191" s="2"/>
    </row>
    <row r="192" spans="1:6" ht="60" customHeight="1">
      <c r="A192" s="82" t="s">
        <v>111</v>
      </c>
      <c r="B192" s="22" t="s">
        <v>200</v>
      </c>
      <c r="C192" s="23" t="s">
        <v>205</v>
      </c>
      <c r="D192" s="22" t="s">
        <v>112</v>
      </c>
      <c r="E192" s="7"/>
      <c r="F192" s="35">
        <f>F193</f>
        <v>14304</v>
      </c>
    </row>
    <row r="193" spans="1:6" ht="30.75" customHeight="1">
      <c r="A193" s="82" t="s">
        <v>315</v>
      </c>
      <c r="B193" s="22" t="s">
        <v>200</v>
      </c>
      <c r="C193" s="23" t="s">
        <v>205</v>
      </c>
      <c r="D193" s="22" t="s">
        <v>314</v>
      </c>
      <c r="E193" s="7"/>
      <c r="F193" s="56">
        <f>F194</f>
        <v>14304</v>
      </c>
    </row>
    <row r="194" spans="1:6" ht="16.5" customHeight="1">
      <c r="A194" s="82" t="s">
        <v>308</v>
      </c>
      <c r="B194" s="22" t="s">
        <v>200</v>
      </c>
      <c r="C194" s="23" t="s">
        <v>205</v>
      </c>
      <c r="D194" s="22" t="s">
        <v>314</v>
      </c>
      <c r="E194" s="7" t="s">
        <v>309</v>
      </c>
      <c r="F194" s="56">
        <v>14304</v>
      </c>
    </row>
    <row r="195" spans="1:6" ht="30.75" customHeight="1">
      <c r="A195" s="80" t="s">
        <v>20</v>
      </c>
      <c r="B195" s="22" t="s">
        <v>200</v>
      </c>
      <c r="C195" s="23" t="s">
        <v>205</v>
      </c>
      <c r="D195" s="22" t="s">
        <v>21</v>
      </c>
      <c r="E195" s="7"/>
      <c r="F195" s="56">
        <f>F198</f>
        <v>210004</v>
      </c>
    </row>
    <row r="196" spans="1:6" ht="15.75" customHeight="1">
      <c r="A196" s="104" t="s">
        <v>354</v>
      </c>
      <c r="B196" s="22"/>
      <c r="C196" s="23"/>
      <c r="D196" s="22"/>
      <c r="E196" s="7"/>
      <c r="F196" s="56">
        <f>F199</f>
        <v>280</v>
      </c>
    </row>
    <row r="197" spans="1:6" ht="15.75" customHeight="1">
      <c r="A197" s="104" t="s">
        <v>353</v>
      </c>
      <c r="B197" s="22"/>
      <c r="C197" s="23"/>
      <c r="D197" s="22"/>
      <c r="E197" s="7"/>
      <c r="F197" s="56">
        <f>F195+F196</f>
        <v>210284</v>
      </c>
    </row>
    <row r="198" spans="1:6" ht="18.75" customHeight="1">
      <c r="A198" s="80" t="s">
        <v>332</v>
      </c>
      <c r="B198" s="22" t="s">
        <v>200</v>
      </c>
      <c r="C198" s="23" t="s">
        <v>205</v>
      </c>
      <c r="D198" s="22" t="s">
        <v>22</v>
      </c>
      <c r="E198" s="7"/>
      <c r="F198" s="56">
        <f>F201</f>
        <v>210004</v>
      </c>
    </row>
    <row r="199" spans="1:6" ht="15" customHeight="1">
      <c r="A199" s="104" t="s">
        <v>354</v>
      </c>
      <c r="B199" s="22"/>
      <c r="C199" s="23"/>
      <c r="D199" s="22"/>
      <c r="E199" s="7"/>
      <c r="F199" s="56">
        <f>F202</f>
        <v>280</v>
      </c>
    </row>
    <row r="200" spans="1:6" ht="15" customHeight="1">
      <c r="A200" s="104" t="s">
        <v>353</v>
      </c>
      <c r="B200" s="22"/>
      <c r="C200" s="23"/>
      <c r="D200" s="22"/>
      <c r="E200" s="7"/>
      <c r="F200" s="56">
        <f>F198+F199</f>
        <v>210284</v>
      </c>
    </row>
    <row r="201" spans="1:6" ht="18.75" customHeight="1">
      <c r="A201" s="80" t="s">
        <v>334</v>
      </c>
      <c r="B201" s="22" t="s">
        <v>200</v>
      </c>
      <c r="C201" s="23" t="s">
        <v>205</v>
      </c>
      <c r="D201" s="22" t="s">
        <v>22</v>
      </c>
      <c r="E201" s="7" t="s">
        <v>172</v>
      </c>
      <c r="F201" s="56">
        <v>210004</v>
      </c>
    </row>
    <row r="202" spans="1:6" ht="16.5" customHeight="1">
      <c r="A202" s="104" t="s">
        <v>354</v>
      </c>
      <c r="B202" s="22"/>
      <c r="C202" s="23"/>
      <c r="D202" s="22"/>
      <c r="E202" s="7"/>
      <c r="F202" s="56">
        <v>280</v>
      </c>
    </row>
    <row r="203" spans="1:6" ht="16.5" customHeight="1">
      <c r="A203" s="104" t="s">
        <v>353</v>
      </c>
      <c r="B203" s="22"/>
      <c r="C203" s="23"/>
      <c r="D203" s="22"/>
      <c r="E203" s="7"/>
      <c r="F203" s="56">
        <f>F201+F202</f>
        <v>210284</v>
      </c>
    </row>
    <row r="204" spans="1:6" ht="20.25" customHeight="1">
      <c r="A204" s="80" t="s">
        <v>23</v>
      </c>
      <c r="B204" s="22" t="s">
        <v>200</v>
      </c>
      <c r="C204" s="23" t="s">
        <v>205</v>
      </c>
      <c r="D204" s="22" t="s">
        <v>24</v>
      </c>
      <c r="E204" s="7"/>
      <c r="F204" s="56">
        <f>F205</f>
        <v>165275</v>
      </c>
    </row>
    <row r="205" spans="1:6" ht="20.25" customHeight="1">
      <c r="A205" s="80" t="s">
        <v>332</v>
      </c>
      <c r="B205" s="22" t="s">
        <v>200</v>
      </c>
      <c r="C205" s="23" t="s">
        <v>205</v>
      </c>
      <c r="D205" s="22" t="s">
        <v>25</v>
      </c>
      <c r="E205" s="7"/>
      <c r="F205" s="56">
        <f>F206</f>
        <v>165275</v>
      </c>
    </row>
    <row r="206" spans="1:6" ht="20.25" customHeight="1">
      <c r="A206" s="80" t="s">
        <v>334</v>
      </c>
      <c r="B206" s="22" t="s">
        <v>200</v>
      </c>
      <c r="C206" s="23" t="s">
        <v>205</v>
      </c>
      <c r="D206" s="22" t="s">
        <v>25</v>
      </c>
      <c r="E206" s="7" t="s">
        <v>172</v>
      </c>
      <c r="F206" s="56">
        <f>77307+75614+12300+54</f>
        <v>165275</v>
      </c>
    </row>
    <row r="207" spans="1:6" ht="20.25" customHeight="1">
      <c r="A207" s="80" t="s">
        <v>26</v>
      </c>
      <c r="B207" s="22" t="s">
        <v>200</v>
      </c>
      <c r="C207" s="23" t="s">
        <v>205</v>
      </c>
      <c r="D207" s="22" t="s">
        <v>27</v>
      </c>
      <c r="E207" s="7"/>
      <c r="F207" s="56">
        <f>F208</f>
        <v>3986</v>
      </c>
    </row>
    <row r="208" spans="1:6" ht="20.25" customHeight="1">
      <c r="A208" s="80" t="s">
        <v>332</v>
      </c>
      <c r="B208" s="22" t="s">
        <v>200</v>
      </c>
      <c r="C208" s="23" t="s">
        <v>205</v>
      </c>
      <c r="D208" s="22" t="s">
        <v>28</v>
      </c>
      <c r="E208" s="7"/>
      <c r="F208" s="35">
        <f>F209</f>
        <v>3986</v>
      </c>
    </row>
    <row r="209" spans="1:6" ht="20.25" customHeight="1">
      <c r="A209" s="80" t="s">
        <v>334</v>
      </c>
      <c r="B209" s="22" t="s">
        <v>200</v>
      </c>
      <c r="C209" s="23" t="s">
        <v>205</v>
      </c>
      <c r="D209" s="22" t="s">
        <v>28</v>
      </c>
      <c r="E209" s="7" t="s">
        <v>172</v>
      </c>
      <c r="F209" s="35">
        <v>3986</v>
      </c>
    </row>
    <row r="210" spans="1:6" ht="20.25" customHeight="1">
      <c r="A210" s="80" t="s">
        <v>30</v>
      </c>
      <c r="B210" s="22" t="s">
        <v>200</v>
      </c>
      <c r="C210" s="23" t="s">
        <v>205</v>
      </c>
      <c r="D210" s="22" t="s">
        <v>31</v>
      </c>
      <c r="E210" s="7"/>
      <c r="F210" s="35">
        <f>F211+F218</f>
        <v>580069.4</v>
      </c>
    </row>
    <row r="211" spans="1:6" ht="77.25" customHeight="1">
      <c r="A211" s="80" t="s">
        <v>109</v>
      </c>
      <c r="B211" s="22" t="s">
        <v>200</v>
      </c>
      <c r="C211" s="23" t="s">
        <v>205</v>
      </c>
      <c r="D211" s="22" t="s">
        <v>131</v>
      </c>
      <c r="E211" s="7"/>
      <c r="F211" s="35">
        <f>F212+F214+F216</f>
        <v>533828.7000000001</v>
      </c>
    </row>
    <row r="212" spans="1:6" ht="60.75" customHeight="1">
      <c r="A212" s="80" t="s">
        <v>367</v>
      </c>
      <c r="B212" s="5" t="s">
        <v>200</v>
      </c>
      <c r="C212" s="6" t="s">
        <v>205</v>
      </c>
      <c r="D212" s="6" t="s">
        <v>368</v>
      </c>
      <c r="E212" s="7"/>
      <c r="F212" s="33">
        <f>F213</f>
        <v>454498.5</v>
      </c>
    </row>
    <row r="213" spans="1:6" ht="17.25" customHeight="1">
      <c r="A213" s="80" t="s">
        <v>334</v>
      </c>
      <c r="B213" s="5" t="s">
        <v>200</v>
      </c>
      <c r="C213" s="6" t="s">
        <v>205</v>
      </c>
      <c r="D213" s="6" t="s">
        <v>368</v>
      </c>
      <c r="E213" s="7" t="s">
        <v>172</v>
      </c>
      <c r="F213" s="33">
        <v>454498.5</v>
      </c>
    </row>
    <row r="214" spans="1:6" ht="78.75" customHeight="1">
      <c r="A214" s="80" t="s">
        <v>110</v>
      </c>
      <c r="B214" s="22" t="s">
        <v>200</v>
      </c>
      <c r="C214" s="23" t="s">
        <v>205</v>
      </c>
      <c r="D214" s="22" t="s">
        <v>132</v>
      </c>
      <c r="E214" s="7"/>
      <c r="F214" s="35">
        <f>F215</f>
        <v>545.4</v>
      </c>
    </row>
    <row r="215" spans="1:6" ht="20.25" customHeight="1">
      <c r="A215" s="80" t="s">
        <v>237</v>
      </c>
      <c r="B215" s="22" t="s">
        <v>200</v>
      </c>
      <c r="C215" s="23" t="s">
        <v>205</v>
      </c>
      <c r="D215" s="22" t="s">
        <v>132</v>
      </c>
      <c r="E215" s="7" t="s">
        <v>238</v>
      </c>
      <c r="F215" s="35">
        <v>545.4</v>
      </c>
    </row>
    <row r="216" spans="1:6" ht="30.75" customHeight="1">
      <c r="A216" s="80" t="s">
        <v>369</v>
      </c>
      <c r="B216" s="5" t="s">
        <v>200</v>
      </c>
      <c r="C216" s="6" t="s">
        <v>205</v>
      </c>
      <c r="D216" s="6" t="s">
        <v>370</v>
      </c>
      <c r="E216" s="7"/>
      <c r="F216" s="33">
        <f>F217</f>
        <v>78784.8</v>
      </c>
    </row>
    <row r="217" spans="1:6" ht="14.25" customHeight="1">
      <c r="A217" s="104" t="s">
        <v>334</v>
      </c>
      <c r="B217" s="6" t="s">
        <v>200</v>
      </c>
      <c r="C217" s="7" t="s">
        <v>205</v>
      </c>
      <c r="D217" s="6" t="s">
        <v>370</v>
      </c>
      <c r="E217" s="7" t="s">
        <v>172</v>
      </c>
      <c r="F217" s="33">
        <v>78784.8</v>
      </c>
    </row>
    <row r="218" spans="1:6" ht="33" customHeight="1">
      <c r="A218" s="80" t="s">
        <v>1</v>
      </c>
      <c r="B218" s="22" t="s">
        <v>200</v>
      </c>
      <c r="C218" s="23" t="s">
        <v>205</v>
      </c>
      <c r="D218" s="22" t="s">
        <v>133</v>
      </c>
      <c r="E218" s="7"/>
      <c r="F218" s="35">
        <f>F219</f>
        <v>46240.7</v>
      </c>
    </row>
    <row r="219" spans="1:6" ht="18.75" customHeight="1">
      <c r="A219" s="80" t="s">
        <v>334</v>
      </c>
      <c r="B219" s="22" t="s">
        <v>200</v>
      </c>
      <c r="C219" s="23" t="s">
        <v>205</v>
      </c>
      <c r="D219" s="22" t="s">
        <v>133</v>
      </c>
      <c r="E219" s="7"/>
      <c r="F219" s="35">
        <v>46240.7</v>
      </c>
    </row>
    <row r="220" spans="1:6" ht="51" customHeight="1">
      <c r="A220" s="80" t="s">
        <v>376</v>
      </c>
      <c r="B220" s="28" t="s">
        <v>200</v>
      </c>
      <c r="C220" s="22" t="s">
        <v>205</v>
      </c>
      <c r="D220" s="29" t="s">
        <v>377</v>
      </c>
      <c r="E220" s="7"/>
      <c r="F220" s="35">
        <f>F221</f>
        <v>2980</v>
      </c>
    </row>
    <row r="221" spans="1:6" ht="18.75" customHeight="1">
      <c r="A221" s="80" t="s">
        <v>250</v>
      </c>
      <c r="B221" s="28" t="s">
        <v>200</v>
      </c>
      <c r="C221" s="22" t="s">
        <v>205</v>
      </c>
      <c r="D221" s="29" t="s">
        <v>377</v>
      </c>
      <c r="E221" s="7" t="s">
        <v>251</v>
      </c>
      <c r="F221" s="35">
        <f>2680+130+170</f>
        <v>2980</v>
      </c>
    </row>
    <row r="222" spans="1:6" ht="78.75" customHeight="1">
      <c r="A222" s="80" t="s">
        <v>371</v>
      </c>
      <c r="B222" s="5" t="s">
        <v>200</v>
      </c>
      <c r="C222" s="6" t="s">
        <v>205</v>
      </c>
      <c r="D222" s="6" t="s">
        <v>372</v>
      </c>
      <c r="E222" s="7"/>
      <c r="F222" s="33">
        <f>F223</f>
        <v>60043.2</v>
      </c>
    </row>
    <row r="223" spans="1:6" ht="17.25" customHeight="1">
      <c r="A223" s="104" t="s">
        <v>334</v>
      </c>
      <c r="B223" s="6" t="s">
        <v>200</v>
      </c>
      <c r="C223" s="6" t="s">
        <v>205</v>
      </c>
      <c r="D223" s="6" t="s">
        <v>372</v>
      </c>
      <c r="E223" s="7" t="s">
        <v>172</v>
      </c>
      <c r="F223" s="33">
        <v>60043.2</v>
      </c>
    </row>
    <row r="224" spans="1:6" ht="31.5" customHeight="1">
      <c r="A224" s="80" t="s">
        <v>68</v>
      </c>
      <c r="B224" s="5" t="s">
        <v>200</v>
      </c>
      <c r="C224" s="6" t="s">
        <v>205</v>
      </c>
      <c r="D224" s="6" t="s">
        <v>145</v>
      </c>
      <c r="E224" s="7"/>
      <c r="F224" s="35">
        <f>F225</f>
        <v>11545</v>
      </c>
    </row>
    <row r="225" spans="1:6" ht="17.25" customHeight="1">
      <c r="A225" s="80" t="s">
        <v>146</v>
      </c>
      <c r="B225" s="5" t="s">
        <v>200</v>
      </c>
      <c r="C225" s="6" t="s">
        <v>205</v>
      </c>
      <c r="D225" s="6" t="s">
        <v>145</v>
      </c>
      <c r="E225" s="7" t="s">
        <v>147</v>
      </c>
      <c r="F225" s="35">
        <v>11545</v>
      </c>
    </row>
    <row r="226" spans="1:6" ht="33" customHeight="1">
      <c r="A226" s="80" t="s">
        <v>152</v>
      </c>
      <c r="B226" s="5" t="s">
        <v>200</v>
      </c>
      <c r="C226" s="6" t="s">
        <v>205</v>
      </c>
      <c r="D226" s="6" t="s">
        <v>350</v>
      </c>
      <c r="E226" s="7"/>
      <c r="F226" s="33">
        <f>F227</f>
        <v>7030</v>
      </c>
    </row>
    <row r="227" spans="1:6" ht="18.75" customHeight="1">
      <c r="A227" s="82" t="s">
        <v>250</v>
      </c>
      <c r="B227" s="5" t="s">
        <v>200</v>
      </c>
      <c r="C227" s="6" t="s">
        <v>205</v>
      </c>
      <c r="D227" s="6" t="s">
        <v>350</v>
      </c>
      <c r="E227" s="7" t="s">
        <v>251</v>
      </c>
      <c r="F227" s="33">
        <f>6990+40</f>
        <v>7030</v>
      </c>
    </row>
    <row r="228" spans="1:6" ht="18.75" customHeight="1">
      <c r="A228" s="80" t="s">
        <v>102</v>
      </c>
      <c r="B228" s="7" t="s">
        <v>200</v>
      </c>
      <c r="C228" s="5" t="s">
        <v>196</v>
      </c>
      <c r="D228" s="7"/>
      <c r="E228" s="7"/>
      <c r="F228" s="35">
        <f>F229</f>
        <v>7436</v>
      </c>
    </row>
    <row r="229" spans="1:6" ht="60.75" customHeight="1">
      <c r="A229" s="80" t="s">
        <v>118</v>
      </c>
      <c r="B229" s="7" t="s">
        <v>200</v>
      </c>
      <c r="C229" s="5" t="s">
        <v>196</v>
      </c>
      <c r="D229" s="7" t="s">
        <v>40</v>
      </c>
      <c r="E229" s="7"/>
      <c r="F229" s="35">
        <f>F230</f>
        <v>7436</v>
      </c>
    </row>
    <row r="230" spans="1:6" ht="18" customHeight="1">
      <c r="A230" s="80" t="s">
        <v>332</v>
      </c>
      <c r="B230" s="7" t="s">
        <v>200</v>
      </c>
      <c r="C230" s="5" t="s">
        <v>196</v>
      </c>
      <c r="D230" s="7" t="s">
        <v>41</v>
      </c>
      <c r="E230" s="7"/>
      <c r="F230" s="35">
        <f>F231</f>
        <v>7436</v>
      </c>
    </row>
    <row r="231" spans="1:6" ht="18" customHeight="1">
      <c r="A231" s="80" t="s">
        <v>334</v>
      </c>
      <c r="B231" s="7" t="s">
        <v>200</v>
      </c>
      <c r="C231" s="5" t="s">
        <v>196</v>
      </c>
      <c r="D231" s="7" t="s">
        <v>41</v>
      </c>
      <c r="E231" s="7" t="s">
        <v>172</v>
      </c>
      <c r="F231" s="35">
        <f>7436</f>
        <v>7436</v>
      </c>
    </row>
    <row r="232" spans="1:6" ht="18" customHeight="1">
      <c r="A232" s="80" t="s">
        <v>220</v>
      </c>
      <c r="B232" s="22" t="s">
        <v>200</v>
      </c>
      <c r="C232" s="23" t="s">
        <v>200</v>
      </c>
      <c r="D232" s="22"/>
      <c r="E232" s="7"/>
      <c r="F232" s="35">
        <f>F235+F238</f>
        <v>7360</v>
      </c>
    </row>
    <row r="233" spans="1:6" ht="18" customHeight="1">
      <c r="A233" s="104" t="s">
        <v>354</v>
      </c>
      <c r="B233" s="22"/>
      <c r="C233" s="23"/>
      <c r="D233" s="22"/>
      <c r="E233" s="7"/>
      <c r="F233" s="35">
        <f>F239</f>
        <v>14667</v>
      </c>
    </row>
    <row r="234" spans="1:6" ht="18" customHeight="1">
      <c r="A234" s="104" t="s">
        <v>353</v>
      </c>
      <c r="B234" s="22"/>
      <c r="C234" s="23"/>
      <c r="D234" s="22"/>
      <c r="E234" s="7"/>
      <c r="F234" s="35">
        <f>F232+F233</f>
        <v>22027</v>
      </c>
    </row>
    <row r="235" spans="1:6" ht="18" customHeight="1">
      <c r="A235" s="80" t="s">
        <v>32</v>
      </c>
      <c r="B235" s="22" t="s">
        <v>200</v>
      </c>
      <c r="C235" s="23" t="s">
        <v>200</v>
      </c>
      <c r="D235" s="22" t="s">
        <v>33</v>
      </c>
      <c r="E235" s="7"/>
      <c r="F235" s="35">
        <f>F236</f>
        <v>1360</v>
      </c>
    </row>
    <row r="236" spans="1:6" ht="18" customHeight="1">
      <c r="A236" s="80" t="s">
        <v>34</v>
      </c>
      <c r="B236" s="22" t="s">
        <v>200</v>
      </c>
      <c r="C236" s="23" t="s">
        <v>200</v>
      </c>
      <c r="D236" s="22" t="s">
        <v>35</v>
      </c>
      <c r="E236" s="7"/>
      <c r="F236" s="35">
        <f>F237</f>
        <v>1360</v>
      </c>
    </row>
    <row r="237" spans="1:6" ht="18" customHeight="1">
      <c r="A237" s="80" t="s">
        <v>237</v>
      </c>
      <c r="B237" s="22" t="s">
        <v>200</v>
      </c>
      <c r="C237" s="23" t="s">
        <v>200</v>
      </c>
      <c r="D237" s="22" t="s">
        <v>35</v>
      </c>
      <c r="E237" s="7" t="s">
        <v>238</v>
      </c>
      <c r="F237" s="35">
        <f>160+1200</f>
        <v>1360</v>
      </c>
    </row>
    <row r="238" spans="1:6" ht="33.75" customHeight="1">
      <c r="A238" s="80" t="s">
        <v>115</v>
      </c>
      <c r="B238" s="22" t="s">
        <v>200</v>
      </c>
      <c r="C238" s="23" t="s">
        <v>200</v>
      </c>
      <c r="D238" s="22" t="s">
        <v>80</v>
      </c>
      <c r="E238" s="7"/>
      <c r="F238" s="35">
        <f>F241</f>
        <v>6000</v>
      </c>
    </row>
    <row r="239" spans="1:6" ht="16.5" customHeight="1">
      <c r="A239" s="104" t="s">
        <v>354</v>
      </c>
      <c r="B239" s="22"/>
      <c r="C239" s="23"/>
      <c r="D239" s="22"/>
      <c r="E239" s="7"/>
      <c r="F239" s="35">
        <f>F242</f>
        <v>14667</v>
      </c>
    </row>
    <row r="240" spans="1:6" ht="16.5" customHeight="1">
      <c r="A240" s="104" t="s">
        <v>353</v>
      </c>
      <c r="B240" s="22"/>
      <c r="C240" s="23"/>
      <c r="D240" s="22"/>
      <c r="E240" s="7"/>
      <c r="F240" s="35">
        <f>F238+F239</f>
        <v>20667</v>
      </c>
    </row>
    <row r="241" spans="1:6" ht="18" customHeight="1">
      <c r="A241" s="80" t="s">
        <v>116</v>
      </c>
      <c r="B241" s="22" t="s">
        <v>200</v>
      </c>
      <c r="C241" s="23" t="s">
        <v>200</v>
      </c>
      <c r="D241" s="22" t="s">
        <v>92</v>
      </c>
      <c r="E241" s="7"/>
      <c r="F241" s="35">
        <f>F244</f>
        <v>6000</v>
      </c>
    </row>
    <row r="242" spans="1:6" ht="18" customHeight="1">
      <c r="A242" s="104" t="s">
        <v>354</v>
      </c>
      <c r="B242" s="22"/>
      <c r="C242" s="23"/>
      <c r="D242" s="22"/>
      <c r="E242" s="7"/>
      <c r="F242" s="35">
        <f>F245</f>
        <v>14667</v>
      </c>
    </row>
    <row r="243" spans="1:6" ht="18" customHeight="1">
      <c r="A243" s="104" t="s">
        <v>353</v>
      </c>
      <c r="B243" s="22"/>
      <c r="C243" s="23"/>
      <c r="D243" s="22"/>
      <c r="E243" s="7"/>
      <c r="F243" s="35">
        <f>F241+F242</f>
        <v>20667</v>
      </c>
    </row>
    <row r="244" spans="1:6" ht="18" customHeight="1">
      <c r="A244" s="80" t="s">
        <v>237</v>
      </c>
      <c r="B244" s="22" t="s">
        <v>200</v>
      </c>
      <c r="C244" s="23" t="s">
        <v>200</v>
      </c>
      <c r="D244" s="22" t="s">
        <v>92</v>
      </c>
      <c r="E244" s="7" t="s">
        <v>238</v>
      </c>
      <c r="F244" s="35">
        <f>2400+3600</f>
        <v>6000</v>
      </c>
    </row>
    <row r="245" spans="1:6" ht="18" customHeight="1">
      <c r="A245" s="104" t="s">
        <v>354</v>
      </c>
      <c r="B245" s="22"/>
      <c r="C245" s="23"/>
      <c r="D245" s="22"/>
      <c r="E245" s="7"/>
      <c r="F245" s="35">
        <v>14667</v>
      </c>
    </row>
    <row r="246" spans="1:6" ht="18" customHeight="1">
      <c r="A246" s="104" t="s">
        <v>353</v>
      </c>
      <c r="B246" s="22"/>
      <c r="C246" s="23"/>
      <c r="D246" s="22"/>
      <c r="E246" s="7"/>
      <c r="F246" s="35">
        <f>F244+F245</f>
        <v>20667</v>
      </c>
    </row>
    <row r="247" spans="1:8" ht="15" customHeight="1">
      <c r="A247" s="80" t="s">
        <v>221</v>
      </c>
      <c r="B247" s="22" t="s">
        <v>200</v>
      </c>
      <c r="C247" s="23" t="s">
        <v>209</v>
      </c>
      <c r="D247" s="22"/>
      <c r="E247" s="7"/>
      <c r="F247" s="35">
        <f>F248+F251+F257+F254</f>
        <v>58519</v>
      </c>
      <c r="H247" s="2"/>
    </row>
    <row r="248" spans="1:6" ht="49.5" customHeight="1">
      <c r="A248" s="80" t="s">
        <v>93</v>
      </c>
      <c r="B248" s="22" t="s">
        <v>200</v>
      </c>
      <c r="C248" s="23" t="s">
        <v>209</v>
      </c>
      <c r="D248" s="22" t="s">
        <v>234</v>
      </c>
      <c r="E248" s="7"/>
      <c r="F248" s="35">
        <f>F249</f>
        <v>18310</v>
      </c>
    </row>
    <row r="249" spans="1:6" ht="17.25" customHeight="1">
      <c r="A249" s="80" t="s">
        <v>235</v>
      </c>
      <c r="B249" s="22" t="s">
        <v>200</v>
      </c>
      <c r="C249" s="23" t="s">
        <v>209</v>
      </c>
      <c r="D249" s="22" t="s">
        <v>236</v>
      </c>
      <c r="E249" s="7"/>
      <c r="F249" s="35">
        <f>F250</f>
        <v>18310</v>
      </c>
    </row>
    <row r="250" spans="1:6" ht="19.5" customHeight="1">
      <c r="A250" s="80" t="s">
        <v>237</v>
      </c>
      <c r="B250" s="22" t="s">
        <v>200</v>
      </c>
      <c r="C250" s="23" t="s">
        <v>209</v>
      </c>
      <c r="D250" s="22" t="s">
        <v>236</v>
      </c>
      <c r="E250" s="7" t="s">
        <v>238</v>
      </c>
      <c r="F250" s="35">
        <v>18310</v>
      </c>
    </row>
    <row r="251" spans="1:6" ht="29.25" customHeight="1">
      <c r="A251" s="80" t="s">
        <v>36</v>
      </c>
      <c r="B251" s="7" t="s">
        <v>200</v>
      </c>
      <c r="C251" s="4" t="s">
        <v>209</v>
      </c>
      <c r="D251" s="7" t="s">
        <v>37</v>
      </c>
      <c r="E251" s="7"/>
      <c r="F251" s="35">
        <f>F252</f>
        <v>7317</v>
      </c>
    </row>
    <row r="252" spans="1:6" ht="17.25" customHeight="1">
      <c r="A252" s="80" t="s">
        <v>332</v>
      </c>
      <c r="B252" s="7" t="s">
        <v>200</v>
      </c>
      <c r="C252" s="4" t="s">
        <v>209</v>
      </c>
      <c r="D252" s="7" t="s">
        <v>38</v>
      </c>
      <c r="E252" s="7"/>
      <c r="F252" s="35">
        <f>F253</f>
        <v>7317</v>
      </c>
    </row>
    <row r="253" spans="1:6" ht="15" customHeight="1">
      <c r="A253" s="80" t="s">
        <v>334</v>
      </c>
      <c r="B253" s="7" t="s">
        <v>200</v>
      </c>
      <c r="C253" s="5" t="s">
        <v>209</v>
      </c>
      <c r="D253" s="7" t="s">
        <v>6</v>
      </c>
      <c r="E253" s="7" t="s">
        <v>172</v>
      </c>
      <c r="F253" s="35">
        <f>7317</f>
        <v>7317</v>
      </c>
    </row>
    <row r="254" spans="1:6" ht="15" customHeight="1">
      <c r="A254" s="80" t="s">
        <v>69</v>
      </c>
      <c r="B254" s="7" t="s">
        <v>200</v>
      </c>
      <c r="C254" s="5" t="s">
        <v>209</v>
      </c>
      <c r="D254" s="7" t="s">
        <v>436</v>
      </c>
      <c r="E254" s="7"/>
      <c r="F254" s="35">
        <f>F255</f>
        <v>379</v>
      </c>
    </row>
    <row r="255" spans="1:6" ht="30" customHeight="1">
      <c r="A255" s="80" t="s">
        <v>71</v>
      </c>
      <c r="B255" s="7" t="s">
        <v>200</v>
      </c>
      <c r="C255" s="5" t="s">
        <v>209</v>
      </c>
      <c r="D255" s="7" t="s">
        <v>70</v>
      </c>
      <c r="E255" s="7"/>
      <c r="F255" s="35">
        <f>F256</f>
        <v>379</v>
      </c>
    </row>
    <row r="256" spans="1:6" ht="15" customHeight="1">
      <c r="A256" s="80" t="s">
        <v>237</v>
      </c>
      <c r="B256" s="7" t="s">
        <v>200</v>
      </c>
      <c r="C256" s="5" t="s">
        <v>209</v>
      </c>
      <c r="D256" s="7" t="s">
        <v>70</v>
      </c>
      <c r="E256" s="7" t="s">
        <v>238</v>
      </c>
      <c r="F256" s="35">
        <v>379</v>
      </c>
    </row>
    <row r="257" spans="1:6" ht="63" customHeight="1">
      <c r="A257" s="80" t="s">
        <v>118</v>
      </c>
      <c r="B257" s="22" t="s">
        <v>200</v>
      </c>
      <c r="C257" s="23" t="s">
        <v>209</v>
      </c>
      <c r="D257" s="22" t="s">
        <v>40</v>
      </c>
      <c r="E257" s="7"/>
      <c r="F257" s="35">
        <f>F258</f>
        <v>32513</v>
      </c>
    </row>
    <row r="258" spans="1:6" ht="18" customHeight="1">
      <c r="A258" s="80" t="s">
        <v>332</v>
      </c>
      <c r="B258" s="22" t="s">
        <v>200</v>
      </c>
      <c r="C258" s="23" t="s">
        <v>209</v>
      </c>
      <c r="D258" s="22" t="s">
        <v>41</v>
      </c>
      <c r="E258" s="7"/>
      <c r="F258" s="35">
        <f>F259</f>
        <v>32513</v>
      </c>
    </row>
    <row r="259" spans="1:6" ht="18" customHeight="1">
      <c r="A259" s="80" t="s">
        <v>334</v>
      </c>
      <c r="B259" s="22" t="s">
        <v>200</v>
      </c>
      <c r="C259" s="23" t="s">
        <v>209</v>
      </c>
      <c r="D259" s="22" t="s">
        <v>41</v>
      </c>
      <c r="E259" s="7" t="s">
        <v>172</v>
      </c>
      <c r="F259" s="35">
        <f>32513</f>
        <v>32513</v>
      </c>
    </row>
    <row r="260" spans="1:6" ht="30" customHeight="1">
      <c r="A260" s="81" t="s">
        <v>43</v>
      </c>
      <c r="B260" s="20" t="s">
        <v>212</v>
      </c>
      <c r="C260" s="18"/>
      <c r="D260" s="20"/>
      <c r="E260" s="21"/>
      <c r="F260" s="34">
        <f>F261+F278</f>
        <v>66789</v>
      </c>
    </row>
    <row r="261" spans="1:8" ht="15" customHeight="1">
      <c r="A261" s="80" t="s">
        <v>188</v>
      </c>
      <c r="B261" s="22" t="s">
        <v>212</v>
      </c>
      <c r="C261" s="23" t="s">
        <v>195</v>
      </c>
      <c r="D261" s="22"/>
      <c r="E261" s="7"/>
      <c r="F261" s="35">
        <f>F262+F265+F268+F271+F274+F276</f>
        <v>58884</v>
      </c>
      <c r="H261" s="2"/>
    </row>
    <row r="262" spans="1:6" ht="30.75" customHeight="1">
      <c r="A262" s="80" t="s">
        <v>119</v>
      </c>
      <c r="B262" s="22" t="s">
        <v>212</v>
      </c>
      <c r="C262" s="23" t="s">
        <v>195</v>
      </c>
      <c r="D262" s="22" t="s">
        <v>44</v>
      </c>
      <c r="E262" s="7"/>
      <c r="F262" s="35">
        <f>F263</f>
        <v>30575</v>
      </c>
    </row>
    <row r="263" spans="1:6" ht="16.5" customHeight="1">
      <c r="A263" s="80" t="s">
        <v>332</v>
      </c>
      <c r="B263" s="22" t="s">
        <v>212</v>
      </c>
      <c r="C263" s="23" t="s">
        <v>195</v>
      </c>
      <c r="D263" s="22" t="s">
        <v>45</v>
      </c>
      <c r="E263" s="7"/>
      <c r="F263" s="35">
        <f>F264</f>
        <v>30575</v>
      </c>
    </row>
    <row r="264" spans="1:6" ht="16.5" customHeight="1">
      <c r="A264" s="80" t="s">
        <v>334</v>
      </c>
      <c r="B264" s="22" t="s">
        <v>212</v>
      </c>
      <c r="C264" s="23" t="s">
        <v>195</v>
      </c>
      <c r="D264" s="22" t="s">
        <v>45</v>
      </c>
      <c r="E264" s="7" t="s">
        <v>172</v>
      </c>
      <c r="F264" s="35">
        <v>30575</v>
      </c>
    </row>
    <row r="265" spans="1:6" ht="15.75" customHeight="1">
      <c r="A265" s="80" t="s">
        <v>47</v>
      </c>
      <c r="B265" s="22" t="s">
        <v>212</v>
      </c>
      <c r="C265" s="23" t="s">
        <v>195</v>
      </c>
      <c r="D265" s="22" t="s">
        <v>48</v>
      </c>
      <c r="E265" s="7"/>
      <c r="F265" s="35">
        <f>F266</f>
        <v>17453</v>
      </c>
    </row>
    <row r="266" spans="1:6" ht="15.75" customHeight="1">
      <c r="A266" s="80" t="s">
        <v>332</v>
      </c>
      <c r="B266" s="22" t="s">
        <v>212</v>
      </c>
      <c r="C266" s="23" t="s">
        <v>195</v>
      </c>
      <c r="D266" s="22" t="s">
        <v>49</v>
      </c>
      <c r="E266" s="7"/>
      <c r="F266" s="35">
        <f>F267</f>
        <v>17453</v>
      </c>
    </row>
    <row r="267" spans="1:6" ht="16.5" customHeight="1">
      <c r="A267" s="80" t="s">
        <v>334</v>
      </c>
      <c r="B267" s="22" t="s">
        <v>212</v>
      </c>
      <c r="C267" s="23" t="s">
        <v>195</v>
      </c>
      <c r="D267" s="22" t="s">
        <v>49</v>
      </c>
      <c r="E267" s="7" t="s">
        <v>172</v>
      </c>
      <c r="F267" s="35">
        <v>17453</v>
      </c>
    </row>
    <row r="268" spans="1:6" ht="31.5" customHeight="1">
      <c r="A268" s="80" t="s">
        <v>50</v>
      </c>
      <c r="B268" s="22" t="s">
        <v>212</v>
      </c>
      <c r="C268" s="23" t="s">
        <v>195</v>
      </c>
      <c r="D268" s="22" t="s">
        <v>51</v>
      </c>
      <c r="E268" s="7"/>
      <c r="F268" s="35">
        <f>F269</f>
        <v>6445</v>
      </c>
    </row>
    <row r="269" spans="1:6" ht="18" customHeight="1">
      <c r="A269" s="80" t="s">
        <v>332</v>
      </c>
      <c r="B269" s="22" t="s">
        <v>212</v>
      </c>
      <c r="C269" s="23" t="s">
        <v>195</v>
      </c>
      <c r="D269" s="22" t="s">
        <v>52</v>
      </c>
      <c r="E269" s="7"/>
      <c r="F269" s="35">
        <f>F270</f>
        <v>6445</v>
      </c>
    </row>
    <row r="270" spans="1:6" ht="18.75" customHeight="1">
      <c r="A270" s="80" t="s">
        <v>334</v>
      </c>
      <c r="B270" s="22" t="s">
        <v>212</v>
      </c>
      <c r="C270" s="23" t="s">
        <v>195</v>
      </c>
      <c r="D270" s="22" t="s">
        <v>52</v>
      </c>
      <c r="E270" s="7" t="s">
        <v>172</v>
      </c>
      <c r="F270" s="35">
        <v>6445</v>
      </c>
    </row>
    <row r="271" spans="1:6" ht="19.5" customHeight="1">
      <c r="A271" s="80" t="s">
        <v>53</v>
      </c>
      <c r="B271" s="22" t="s">
        <v>212</v>
      </c>
      <c r="C271" s="23" t="s">
        <v>195</v>
      </c>
      <c r="D271" s="22" t="s">
        <v>54</v>
      </c>
      <c r="E271" s="7"/>
      <c r="F271" s="35">
        <f>F272</f>
        <v>2825</v>
      </c>
    </row>
    <row r="272" spans="1:6" ht="18" customHeight="1">
      <c r="A272" s="80" t="s">
        <v>55</v>
      </c>
      <c r="B272" s="22" t="s">
        <v>212</v>
      </c>
      <c r="C272" s="23" t="s">
        <v>195</v>
      </c>
      <c r="D272" s="22" t="s">
        <v>56</v>
      </c>
      <c r="E272" s="7"/>
      <c r="F272" s="35">
        <f>F273</f>
        <v>2825</v>
      </c>
    </row>
    <row r="273" spans="1:6" ht="16.5" customHeight="1">
      <c r="A273" s="80" t="s">
        <v>250</v>
      </c>
      <c r="B273" s="22" t="s">
        <v>212</v>
      </c>
      <c r="C273" s="23" t="s">
        <v>195</v>
      </c>
      <c r="D273" s="22" t="s">
        <v>56</v>
      </c>
      <c r="E273" s="7" t="s">
        <v>251</v>
      </c>
      <c r="F273" s="35">
        <v>2825</v>
      </c>
    </row>
    <row r="274" spans="1:6" ht="18" customHeight="1">
      <c r="A274" s="80" t="s">
        <v>151</v>
      </c>
      <c r="B274" s="5" t="s">
        <v>212</v>
      </c>
      <c r="C274" s="6" t="s">
        <v>195</v>
      </c>
      <c r="D274" s="6" t="s">
        <v>148</v>
      </c>
      <c r="E274" s="7"/>
      <c r="F274" s="35">
        <f>F275</f>
        <v>976</v>
      </c>
    </row>
    <row r="275" spans="1:6" ht="17.25" customHeight="1">
      <c r="A275" s="80" t="s">
        <v>46</v>
      </c>
      <c r="B275" s="5" t="s">
        <v>212</v>
      </c>
      <c r="C275" s="6" t="s">
        <v>195</v>
      </c>
      <c r="D275" s="6" t="s">
        <v>148</v>
      </c>
      <c r="E275" s="7" t="s">
        <v>172</v>
      </c>
      <c r="F275" s="35">
        <v>976</v>
      </c>
    </row>
    <row r="276" spans="1:6" ht="31.5" customHeight="1">
      <c r="A276" s="80" t="s">
        <v>152</v>
      </c>
      <c r="B276" s="5" t="s">
        <v>212</v>
      </c>
      <c r="C276" s="7" t="s">
        <v>195</v>
      </c>
      <c r="D276" s="6" t="s">
        <v>350</v>
      </c>
      <c r="E276" s="7"/>
      <c r="F276" s="33">
        <f>F277</f>
        <v>610</v>
      </c>
    </row>
    <row r="277" spans="1:6" ht="15" customHeight="1">
      <c r="A277" s="82" t="s">
        <v>250</v>
      </c>
      <c r="B277" s="5" t="s">
        <v>212</v>
      </c>
      <c r="C277" s="7" t="s">
        <v>195</v>
      </c>
      <c r="D277" s="6" t="s">
        <v>350</v>
      </c>
      <c r="E277" s="7" t="s">
        <v>251</v>
      </c>
      <c r="F277" s="33">
        <v>610</v>
      </c>
    </row>
    <row r="278" spans="1:8" ht="29.25" customHeight="1">
      <c r="A278" s="80" t="s">
        <v>189</v>
      </c>
      <c r="B278" s="22" t="s">
        <v>212</v>
      </c>
      <c r="C278" s="23" t="s">
        <v>198</v>
      </c>
      <c r="D278" s="22"/>
      <c r="E278" s="7"/>
      <c r="F278" s="35">
        <f>F279+F282</f>
        <v>7905</v>
      </c>
      <c r="H278" s="2"/>
    </row>
    <row r="279" spans="1:6" ht="45.75" customHeight="1">
      <c r="A279" s="80" t="s">
        <v>93</v>
      </c>
      <c r="B279" s="22" t="s">
        <v>212</v>
      </c>
      <c r="C279" s="23" t="s">
        <v>198</v>
      </c>
      <c r="D279" s="22" t="s">
        <v>234</v>
      </c>
      <c r="E279" s="7"/>
      <c r="F279" s="35">
        <f>F280</f>
        <v>4550</v>
      </c>
    </row>
    <row r="280" spans="1:6" ht="15.75" customHeight="1">
      <c r="A280" s="80" t="s">
        <v>235</v>
      </c>
      <c r="B280" s="22" t="s">
        <v>212</v>
      </c>
      <c r="C280" s="23" t="s">
        <v>198</v>
      </c>
      <c r="D280" s="22" t="s">
        <v>236</v>
      </c>
      <c r="E280" s="7"/>
      <c r="F280" s="35">
        <f>F281</f>
        <v>4550</v>
      </c>
    </row>
    <row r="281" spans="1:6" ht="15" customHeight="1">
      <c r="A281" s="80" t="s">
        <v>237</v>
      </c>
      <c r="B281" s="22" t="s">
        <v>212</v>
      </c>
      <c r="C281" s="23" t="s">
        <v>198</v>
      </c>
      <c r="D281" s="22" t="s">
        <v>236</v>
      </c>
      <c r="E281" s="7" t="s">
        <v>238</v>
      </c>
      <c r="F281" s="35">
        <v>4550</v>
      </c>
    </row>
    <row r="282" spans="1:6" ht="45" customHeight="1">
      <c r="A282" s="80" t="s">
        <v>39</v>
      </c>
      <c r="B282" s="22" t="s">
        <v>212</v>
      </c>
      <c r="C282" s="23" t="s">
        <v>198</v>
      </c>
      <c r="D282" s="22" t="s">
        <v>40</v>
      </c>
      <c r="E282" s="7"/>
      <c r="F282" s="35">
        <f>F283</f>
        <v>3355</v>
      </c>
    </row>
    <row r="283" spans="1:6" ht="15.75" customHeight="1">
      <c r="A283" s="80" t="s">
        <v>332</v>
      </c>
      <c r="B283" s="22" t="s">
        <v>212</v>
      </c>
      <c r="C283" s="23" t="s">
        <v>198</v>
      </c>
      <c r="D283" s="22" t="s">
        <v>41</v>
      </c>
      <c r="E283" s="7"/>
      <c r="F283" s="35">
        <f>F284</f>
        <v>3355</v>
      </c>
    </row>
    <row r="284" spans="1:6" ht="14.25" customHeight="1">
      <c r="A284" s="80" t="s">
        <v>334</v>
      </c>
      <c r="B284" s="22" t="s">
        <v>212</v>
      </c>
      <c r="C284" s="23" t="s">
        <v>198</v>
      </c>
      <c r="D284" s="22" t="s">
        <v>41</v>
      </c>
      <c r="E284" s="7" t="s">
        <v>172</v>
      </c>
      <c r="F284" s="35">
        <v>3355</v>
      </c>
    </row>
    <row r="285" spans="1:8" ht="16.5" customHeight="1">
      <c r="A285" s="81" t="s">
        <v>180</v>
      </c>
      <c r="B285" s="20" t="s">
        <v>209</v>
      </c>
      <c r="C285" s="18"/>
      <c r="D285" s="20"/>
      <c r="E285" s="21"/>
      <c r="F285" s="41">
        <f>F286+F299+F310+F314+F323+F336</f>
        <v>585920.501</v>
      </c>
      <c r="H285" s="111"/>
    </row>
    <row r="286" spans="1:6" ht="14.25" customHeight="1">
      <c r="A286" s="80" t="s">
        <v>179</v>
      </c>
      <c r="B286" s="22" t="s">
        <v>209</v>
      </c>
      <c r="C286" s="23" t="s">
        <v>195</v>
      </c>
      <c r="D286" s="22"/>
      <c r="E286" s="7"/>
      <c r="F286" s="35">
        <f>F287+F291+F294+F297</f>
        <v>346506</v>
      </c>
    </row>
    <row r="287" spans="1:6" ht="31.5" customHeight="1">
      <c r="A287" s="80" t="s">
        <v>114</v>
      </c>
      <c r="B287" s="22" t="s">
        <v>209</v>
      </c>
      <c r="C287" s="23" t="s">
        <v>195</v>
      </c>
      <c r="D287" s="22" t="s">
        <v>313</v>
      </c>
      <c r="E287" s="7"/>
      <c r="F287" s="35">
        <f>F288</f>
        <v>243600</v>
      </c>
    </row>
    <row r="288" spans="1:6" ht="60.75" customHeight="1">
      <c r="A288" s="82" t="s">
        <v>111</v>
      </c>
      <c r="B288" s="22" t="s">
        <v>209</v>
      </c>
      <c r="C288" s="23" t="s">
        <v>195</v>
      </c>
      <c r="D288" s="22" t="s">
        <v>112</v>
      </c>
      <c r="E288" s="7"/>
      <c r="F288" s="35">
        <f>F289</f>
        <v>243600</v>
      </c>
    </row>
    <row r="289" spans="1:6" ht="34.5" customHeight="1">
      <c r="A289" s="82" t="s">
        <v>315</v>
      </c>
      <c r="B289" s="22" t="s">
        <v>209</v>
      </c>
      <c r="C289" s="23" t="s">
        <v>195</v>
      </c>
      <c r="D289" s="22" t="s">
        <v>314</v>
      </c>
      <c r="E289" s="7"/>
      <c r="F289" s="35">
        <f>F290</f>
        <v>243600</v>
      </c>
    </row>
    <row r="290" spans="1:6" ht="14.25" customHeight="1">
      <c r="A290" s="82" t="s">
        <v>308</v>
      </c>
      <c r="B290" s="22" t="s">
        <v>209</v>
      </c>
      <c r="C290" s="23" t="s">
        <v>195</v>
      </c>
      <c r="D290" s="22" t="s">
        <v>314</v>
      </c>
      <c r="E290" s="7" t="s">
        <v>309</v>
      </c>
      <c r="F290" s="35">
        <f>10000+233600</f>
        <v>243600</v>
      </c>
    </row>
    <row r="291" spans="1:6" ht="18" customHeight="1">
      <c r="A291" s="80" t="s">
        <v>57</v>
      </c>
      <c r="B291" s="22" t="s">
        <v>209</v>
      </c>
      <c r="C291" s="23" t="s">
        <v>195</v>
      </c>
      <c r="D291" s="22" t="s">
        <v>58</v>
      </c>
      <c r="E291" s="7"/>
      <c r="F291" s="35">
        <f>F292</f>
        <v>86989</v>
      </c>
    </row>
    <row r="292" spans="1:6" ht="15" customHeight="1">
      <c r="A292" s="80" t="s">
        <v>332</v>
      </c>
      <c r="B292" s="22" t="s">
        <v>209</v>
      </c>
      <c r="C292" s="23" t="s">
        <v>195</v>
      </c>
      <c r="D292" s="22" t="s">
        <v>59</v>
      </c>
      <c r="E292" s="7"/>
      <c r="F292" s="35">
        <f>F293</f>
        <v>86989</v>
      </c>
    </row>
    <row r="293" spans="1:6" ht="16.5" customHeight="1">
      <c r="A293" s="80" t="s">
        <v>334</v>
      </c>
      <c r="B293" s="22" t="s">
        <v>209</v>
      </c>
      <c r="C293" s="23" t="s">
        <v>195</v>
      </c>
      <c r="D293" s="22" t="s">
        <v>59</v>
      </c>
      <c r="E293" s="7" t="s">
        <v>172</v>
      </c>
      <c r="F293" s="35">
        <v>86989</v>
      </c>
    </row>
    <row r="294" spans="1:6" ht="16.5" customHeight="1">
      <c r="A294" s="80" t="s">
        <v>60</v>
      </c>
      <c r="B294" s="22" t="s">
        <v>209</v>
      </c>
      <c r="C294" s="23" t="s">
        <v>195</v>
      </c>
      <c r="D294" s="22" t="s">
        <v>61</v>
      </c>
      <c r="E294" s="7"/>
      <c r="F294" s="35">
        <f>F295</f>
        <v>15117</v>
      </c>
    </row>
    <row r="295" spans="1:6" ht="14.25" customHeight="1">
      <c r="A295" s="80" t="s">
        <v>332</v>
      </c>
      <c r="B295" s="22" t="s">
        <v>209</v>
      </c>
      <c r="C295" s="23" t="s">
        <v>195</v>
      </c>
      <c r="D295" s="22" t="s">
        <v>62</v>
      </c>
      <c r="E295" s="7"/>
      <c r="F295" s="35">
        <f>F296</f>
        <v>15117</v>
      </c>
    </row>
    <row r="296" spans="1:6" ht="15" customHeight="1">
      <c r="A296" s="80" t="s">
        <v>334</v>
      </c>
      <c r="B296" s="22" t="s">
        <v>209</v>
      </c>
      <c r="C296" s="23" t="s">
        <v>195</v>
      </c>
      <c r="D296" s="22" t="s">
        <v>62</v>
      </c>
      <c r="E296" s="7" t="s">
        <v>172</v>
      </c>
      <c r="F296" s="35">
        <v>15117</v>
      </c>
    </row>
    <row r="297" spans="1:6" ht="33" customHeight="1">
      <c r="A297" s="80" t="s">
        <v>152</v>
      </c>
      <c r="B297" s="7" t="s">
        <v>209</v>
      </c>
      <c r="C297" s="5" t="s">
        <v>195</v>
      </c>
      <c r="D297" s="6" t="s">
        <v>350</v>
      </c>
      <c r="E297" s="7"/>
      <c r="F297" s="33">
        <f>F298</f>
        <v>800</v>
      </c>
    </row>
    <row r="298" spans="1:6" ht="15" customHeight="1">
      <c r="A298" s="82" t="s">
        <v>250</v>
      </c>
      <c r="B298" s="7" t="s">
        <v>209</v>
      </c>
      <c r="C298" s="5" t="s">
        <v>195</v>
      </c>
      <c r="D298" s="6" t="s">
        <v>350</v>
      </c>
      <c r="E298" s="7" t="s">
        <v>251</v>
      </c>
      <c r="F298" s="33">
        <v>800</v>
      </c>
    </row>
    <row r="299" spans="1:6" ht="15" customHeight="1">
      <c r="A299" s="80" t="s">
        <v>181</v>
      </c>
      <c r="B299" s="22" t="s">
        <v>209</v>
      </c>
      <c r="C299" s="23" t="s">
        <v>205</v>
      </c>
      <c r="D299" s="22"/>
      <c r="E299" s="7"/>
      <c r="F299" s="35">
        <f>F300+F303+F306+F308</f>
        <v>65260</v>
      </c>
    </row>
    <row r="300" spans="1:6" ht="15" customHeight="1">
      <c r="A300" s="80" t="s">
        <v>57</v>
      </c>
      <c r="B300" s="22" t="s">
        <v>209</v>
      </c>
      <c r="C300" s="23" t="s">
        <v>205</v>
      </c>
      <c r="D300" s="22" t="s">
        <v>58</v>
      </c>
      <c r="E300" s="7"/>
      <c r="F300" s="35">
        <f>F301</f>
        <v>14440</v>
      </c>
    </row>
    <row r="301" spans="1:6" ht="16.5" customHeight="1">
      <c r="A301" s="80" t="s">
        <v>332</v>
      </c>
      <c r="B301" s="22" t="s">
        <v>209</v>
      </c>
      <c r="C301" s="23" t="s">
        <v>205</v>
      </c>
      <c r="D301" s="22" t="s">
        <v>59</v>
      </c>
      <c r="E301" s="7"/>
      <c r="F301" s="35">
        <f>F302</f>
        <v>14440</v>
      </c>
    </row>
    <row r="302" spans="1:6" ht="17.25" customHeight="1">
      <c r="A302" s="80" t="s">
        <v>334</v>
      </c>
      <c r="B302" s="22" t="s">
        <v>209</v>
      </c>
      <c r="C302" s="23" t="s">
        <v>205</v>
      </c>
      <c r="D302" s="22" t="s">
        <v>59</v>
      </c>
      <c r="E302" s="7" t="s">
        <v>172</v>
      </c>
      <c r="F302" s="35">
        <v>14440</v>
      </c>
    </row>
    <row r="303" spans="1:6" ht="17.25" customHeight="1">
      <c r="A303" s="80" t="s">
        <v>128</v>
      </c>
      <c r="B303" s="22" t="s">
        <v>209</v>
      </c>
      <c r="C303" s="23" t="s">
        <v>205</v>
      </c>
      <c r="D303" s="22" t="s">
        <v>63</v>
      </c>
      <c r="E303" s="7"/>
      <c r="F303" s="35">
        <f>F304</f>
        <v>47650</v>
      </c>
    </row>
    <row r="304" spans="1:6" ht="17.25" customHeight="1">
      <c r="A304" s="80" t="s">
        <v>332</v>
      </c>
      <c r="B304" s="22" t="s">
        <v>209</v>
      </c>
      <c r="C304" s="23" t="s">
        <v>205</v>
      </c>
      <c r="D304" s="22" t="s">
        <v>64</v>
      </c>
      <c r="E304" s="7"/>
      <c r="F304" s="35">
        <f>F305</f>
        <v>47650</v>
      </c>
    </row>
    <row r="305" spans="1:6" ht="18" customHeight="1">
      <c r="A305" s="80" t="s">
        <v>334</v>
      </c>
      <c r="B305" s="22" t="s">
        <v>209</v>
      </c>
      <c r="C305" s="23" t="s">
        <v>205</v>
      </c>
      <c r="D305" s="22" t="s">
        <v>64</v>
      </c>
      <c r="E305" s="7" t="s">
        <v>172</v>
      </c>
      <c r="F305" s="35">
        <v>47650</v>
      </c>
    </row>
    <row r="306" spans="1:6" ht="47.25" customHeight="1">
      <c r="A306" s="80" t="s">
        <v>376</v>
      </c>
      <c r="B306" s="22" t="s">
        <v>209</v>
      </c>
      <c r="C306" s="23" t="s">
        <v>205</v>
      </c>
      <c r="D306" s="29" t="s">
        <v>377</v>
      </c>
      <c r="E306" s="7"/>
      <c r="F306" s="35">
        <f>F307</f>
        <v>2300</v>
      </c>
    </row>
    <row r="307" spans="1:6" ht="18" customHeight="1">
      <c r="A307" s="80" t="s">
        <v>250</v>
      </c>
      <c r="B307" s="22" t="s">
        <v>209</v>
      </c>
      <c r="C307" s="23" t="s">
        <v>205</v>
      </c>
      <c r="D307" s="29" t="s">
        <v>377</v>
      </c>
      <c r="E307" s="7" t="s">
        <v>251</v>
      </c>
      <c r="F307" s="35">
        <v>2300</v>
      </c>
    </row>
    <row r="308" spans="1:6" ht="30" customHeight="1">
      <c r="A308" s="80" t="s">
        <v>152</v>
      </c>
      <c r="B308" s="5" t="s">
        <v>209</v>
      </c>
      <c r="C308" s="6" t="s">
        <v>205</v>
      </c>
      <c r="D308" s="6" t="s">
        <v>350</v>
      </c>
      <c r="E308" s="7"/>
      <c r="F308" s="33">
        <f>F309</f>
        <v>870</v>
      </c>
    </row>
    <row r="309" spans="1:6" ht="15" customHeight="1">
      <c r="A309" s="82" t="s">
        <v>250</v>
      </c>
      <c r="B309" s="5" t="s">
        <v>209</v>
      </c>
      <c r="C309" s="6" t="s">
        <v>205</v>
      </c>
      <c r="D309" s="6" t="s">
        <v>350</v>
      </c>
      <c r="E309" s="7" t="s">
        <v>251</v>
      </c>
      <c r="F309" s="33">
        <v>870</v>
      </c>
    </row>
    <row r="310" spans="1:6" ht="16.5" customHeight="1">
      <c r="A310" s="80" t="s">
        <v>230</v>
      </c>
      <c r="B310" s="22" t="s">
        <v>209</v>
      </c>
      <c r="C310" s="23" t="s">
        <v>196</v>
      </c>
      <c r="D310" s="22"/>
      <c r="E310" s="7"/>
      <c r="F310" s="35">
        <f>F311</f>
        <v>78</v>
      </c>
    </row>
    <row r="311" spans="1:6" ht="15" customHeight="1">
      <c r="A311" s="80" t="s">
        <v>57</v>
      </c>
      <c r="B311" s="22" t="s">
        <v>209</v>
      </c>
      <c r="C311" s="23" t="s">
        <v>196</v>
      </c>
      <c r="D311" s="22" t="s">
        <v>58</v>
      </c>
      <c r="E311" s="7"/>
      <c r="F311" s="35">
        <f>F312</f>
        <v>78</v>
      </c>
    </row>
    <row r="312" spans="1:6" ht="18.75" customHeight="1">
      <c r="A312" s="80" t="s">
        <v>332</v>
      </c>
      <c r="B312" s="22" t="s">
        <v>209</v>
      </c>
      <c r="C312" s="23" t="s">
        <v>196</v>
      </c>
      <c r="D312" s="22" t="s">
        <v>59</v>
      </c>
      <c r="E312" s="7"/>
      <c r="F312" s="35">
        <f>F313</f>
        <v>78</v>
      </c>
    </row>
    <row r="313" spans="1:6" ht="15" customHeight="1">
      <c r="A313" s="80" t="s">
        <v>334</v>
      </c>
      <c r="B313" s="22" t="s">
        <v>209</v>
      </c>
      <c r="C313" s="23" t="s">
        <v>196</v>
      </c>
      <c r="D313" s="22" t="s">
        <v>59</v>
      </c>
      <c r="E313" s="7" t="s">
        <v>172</v>
      </c>
      <c r="F313" s="35">
        <v>78</v>
      </c>
    </row>
    <row r="314" spans="1:6" ht="15.75" customHeight="1">
      <c r="A314" s="80" t="s">
        <v>182</v>
      </c>
      <c r="B314" s="22" t="s">
        <v>209</v>
      </c>
      <c r="C314" s="23" t="s">
        <v>208</v>
      </c>
      <c r="D314" s="22"/>
      <c r="E314" s="7"/>
      <c r="F314" s="35">
        <f>F315+F318+F321</f>
        <v>91533</v>
      </c>
    </row>
    <row r="315" spans="1:6" ht="17.25" customHeight="1">
      <c r="A315" s="80" t="s">
        <v>65</v>
      </c>
      <c r="B315" s="22" t="s">
        <v>209</v>
      </c>
      <c r="C315" s="23" t="s">
        <v>208</v>
      </c>
      <c r="D315" s="22" t="s">
        <v>66</v>
      </c>
      <c r="E315" s="7"/>
      <c r="F315" s="35">
        <f>F316</f>
        <v>78510</v>
      </c>
    </row>
    <row r="316" spans="1:6" ht="18" customHeight="1">
      <c r="A316" s="80" t="s">
        <v>332</v>
      </c>
      <c r="B316" s="22" t="s">
        <v>209</v>
      </c>
      <c r="C316" s="23" t="s">
        <v>208</v>
      </c>
      <c r="D316" s="22" t="s">
        <v>67</v>
      </c>
      <c r="E316" s="7"/>
      <c r="F316" s="35">
        <f>F317</f>
        <v>78510</v>
      </c>
    </row>
    <row r="317" spans="1:6" ht="15.75" customHeight="1">
      <c r="A317" s="80" t="s">
        <v>334</v>
      </c>
      <c r="B317" s="22" t="s">
        <v>209</v>
      </c>
      <c r="C317" s="23" t="s">
        <v>208</v>
      </c>
      <c r="D317" s="22" t="s">
        <v>67</v>
      </c>
      <c r="E317" s="7" t="s">
        <v>172</v>
      </c>
      <c r="F317" s="35">
        <v>78510</v>
      </c>
    </row>
    <row r="318" spans="1:6" ht="17.25" customHeight="1">
      <c r="A318" s="80" t="s">
        <v>30</v>
      </c>
      <c r="B318" s="22" t="s">
        <v>209</v>
      </c>
      <c r="C318" s="23" t="s">
        <v>208</v>
      </c>
      <c r="D318" s="22" t="s">
        <v>31</v>
      </c>
      <c r="E318" s="7"/>
      <c r="F318" s="35">
        <f>F319</f>
        <v>9682</v>
      </c>
    </row>
    <row r="319" spans="1:6" ht="45.75" customHeight="1">
      <c r="A319" s="80" t="s">
        <v>73</v>
      </c>
      <c r="B319" s="22" t="s">
        <v>209</v>
      </c>
      <c r="C319" s="23" t="s">
        <v>208</v>
      </c>
      <c r="D319" s="22" t="s">
        <v>74</v>
      </c>
      <c r="E319" s="7"/>
      <c r="F319" s="35">
        <f>F320</f>
        <v>9682</v>
      </c>
    </row>
    <row r="320" spans="1:6" ht="18" customHeight="1">
      <c r="A320" s="80" t="s">
        <v>334</v>
      </c>
      <c r="B320" s="22" t="s">
        <v>209</v>
      </c>
      <c r="C320" s="23" t="s">
        <v>208</v>
      </c>
      <c r="D320" s="22" t="s">
        <v>74</v>
      </c>
      <c r="E320" s="7" t="s">
        <v>172</v>
      </c>
      <c r="F320" s="35">
        <v>9682</v>
      </c>
    </row>
    <row r="321" spans="1:6" ht="33" customHeight="1">
      <c r="A321" s="80" t="s">
        <v>68</v>
      </c>
      <c r="B321" s="5" t="s">
        <v>209</v>
      </c>
      <c r="C321" s="6" t="s">
        <v>208</v>
      </c>
      <c r="D321" s="6" t="s">
        <v>145</v>
      </c>
      <c r="E321" s="7"/>
      <c r="F321" s="35">
        <f>F322</f>
        <v>3341</v>
      </c>
    </row>
    <row r="322" spans="1:6" ht="20.25" customHeight="1">
      <c r="A322" s="80" t="s">
        <v>149</v>
      </c>
      <c r="B322" s="5" t="s">
        <v>209</v>
      </c>
      <c r="C322" s="6" t="s">
        <v>208</v>
      </c>
      <c r="D322" s="6" t="s">
        <v>145</v>
      </c>
      <c r="E322" s="7" t="s">
        <v>150</v>
      </c>
      <c r="F322" s="35">
        <v>3341</v>
      </c>
    </row>
    <row r="323" spans="1:6" ht="18.75" customHeight="1">
      <c r="A323" s="80" t="s">
        <v>183</v>
      </c>
      <c r="B323" s="22" t="s">
        <v>209</v>
      </c>
      <c r="C323" s="23" t="s">
        <v>212</v>
      </c>
      <c r="D323" s="22"/>
      <c r="E323" s="7"/>
      <c r="F323" s="42">
        <f>F324+F327+F331+F334</f>
        <v>25792.501</v>
      </c>
    </row>
    <row r="324" spans="1:6" ht="15" customHeight="1">
      <c r="A324" s="80" t="s">
        <v>341</v>
      </c>
      <c r="B324" s="22" t="s">
        <v>209</v>
      </c>
      <c r="C324" s="23" t="s">
        <v>212</v>
      </c>
      <c r="D324" s="22" t="s">
        <v>342</v>
      </c>
      <c r="E324" s="7"/>
      <c r="F324" s="35">
        <f>F325</f>
        <v>12125</v>
      </c>
    </row>
    <row r="325" spans="1:6" ht="30" customHeight="1">
      <c r="A325" s="80" t="s">
        <v>343</v>
      </c>
      <c r="B325" s="22" t="s">
        <v>209</v>
      </c>
      <c r="C325" s="23" t="s">
        <v>212</v>
      </c>
      <c r="D325" s="22" t="s">
        <v>344</v>
      </c>
      <c r="E325" s="7"/>
      <c r="F325" s="35">
        <f>F326</f>
        <v>12125</v>
      </c>
    </row>
    <row r="326" spans="1:6" ht="15" customHeight="1">
      <c r="A326" s="80" t="s">
        <v>308</v>
      </c>
      <c r="B326" s="22" t="s">
        <v>209</v>
      </c>
      <c r="C326" s="23" t="s">
        <v>212</v>
      </c>
      <c r="D326" s="22" t="s">
        <v>344</v>
      </c>
      <c r="E326" s="7" t="s">
        <v>309</v>
      </c>
      <c r="F326" s="35">
        <f>6000+6125</f>
        <v>12125</v>
      </c>
    </row>
    <row r="327" spans="1:6" ht="36" customHeight="1">
      <c r="A327" s="80" t="s">
        <v>114</v>
      </c>
      <c r="B327" s="22" t="s">
        <v>209</v>
      </c>
      <c r="C327" s="23" t="s">
        <v>212</v>
      </c>
      <c r="D327" s="22" t="s">
        <v>313</v>
      </c>
      <c r="E327" s="7"/>
      <c r="F327" s="35">
        <f>F328</f>
        <v>8770</v>
      </c>
    </row>
    <row r="328" spans="1:6" ht="61.5" customHeight="1">
      <c r="A328" s="82" t="s">
        <v>111</v>
      </c>
      <c r="B328" s="22" t="s">
        <v>209</v>
      </c>
      <c r="C328" s="23" t="s">
        <v>212</v>
      </c>
      <c r="D328" s="22" t="s">
        <v>112</v>
      </c>
      <c r="E328" s="7"/>
      <c r="F328" s="35">
        <f>F329</f>
        <v>8770</v>
      </c>
    </row>
    <row r="329" spans="1:6" ht="29.25" customHeight="1">
      <c r="A329" s="82" t="s">
        <v>315</v>
      </c>
      <c r="B329" s="22" t="s">
        <v>209</v>
      </c>
      <c r="C329" s="23" t="s">
        <v>212</v>
      </c>
      <c r="D329" s="22" t="s">
        <v>314</v>
      </c>
      <c r="E329" s="7"/>
      <c r="F329" s="35">
        <f>F330</f>
        <v>8770</v>
      </c>
    </row>
    <row r="330" spans="1:6" ht="15" customHeight="1">
      <c r="A330" s="82" t="s">
        <v>308</v>
      </c>
      <c r="B330" s="22" t="s">
        <v>209</v>
      </c>
      <c r="C330" s="23" t="s">
        <v>212</v>
      </c>
      <c r="D330" s="22" t="s">
        <v>314</v>
      </c>
      <c r="E330" s="7" t="s">
        <v>309</v>
      </c>
      <c r="F330" s="35">
        <f>9000-1000+770</f>
        <v>8770</v>
      </c>
    </row>
    <row r="331" spans="1:6" ht="30" customHeight="1">
      <c r="A331" s="80" t="s">
        <v>130</v>
      </c>
      <c r="B331" s="22" t="s">
        <v>209</v>
      </c>
      <c r="C331" s="23" t="s">
        <v>212</v>
      </c>
      <c r="D331" s="22" t="s">
        <v>81</v>
      </c>
      <c r="E331" s="7"/>
      <c r="F331" s="35">
        <f>F332</f>
        <v>3000</v>
      </c>
    </row>
    <row r="332" spans="1:6" ht="32.25" customHeight="1">
      <c r="A332" s="80" t="s">
        <v>75</v>
      </c>
      <c r="B332" s="22" t="s">
        <v>209</v>
      </c>
      <c r="C332" s="23" t="s">
        <v>212</v>
      </c>
      <c r="D332" s="22" t="s">
        <v>82</v>
      </c>
      <c r="E332" s="7"/>
      <c r="F332" s="35">
        <f>F333</f>
        <v>3000</v>
      </c>
    </row>
    <row r="333" spans="1:6" ht="17.25" customHeight="1">
      <c r="A333" s="80" t="s">
        <v>237</v>
      </c>
      <c r="B333" s="22" t="s">
        <v>209</v>
      </c>
      <c r="C333" s="23" t="s">
        <v>212</v>
      </c>
      <c r="D333" s="22" t="s">
        <v>82</v>
      </c>
      <c r="E333" s="7" t="s">
        <v>238</v>
      </c>
      <c r="F333" s="35">
        <v>3000</v>
      </c>
    </row>
    <row r="334" spans="1:6" ht="45.75" customHeight="1">
      <c r="A334" s="80" t="s">
        <v>376</v>
      </c>
      <c r="B334" s="22" t="s">
        <v>209</v>
      </c>
      <c r="C334" s="23" t="s">
        <v>212</v>
      </c>
      <c r="D334" s="22" t="s">
        <v>377</v>
      </c>
      <c r="E334" s="9"/>
      <c r="F334" s="43">
        <f>F335</f>
        <v>1897.5010000000002</v>
      </c>
    </row>
    <row r="335" spans="1:6" ht="17.25" customHeight="1">
      <c r="A335" s="80" t="s">
        <v>250</v>
      </c>
      <c r="B335" s="22" t="s">
        <v>209</v>
      </c>
      <c r="C335" s="23" t="s">
        <v>212</v>
      </c>
      <c r="D335" s="22" t="s">
        <v>377</v>
      </c>
      <c r="E335" s="22" t="s">
        <v>251</v>
      </c>
      <c r="F335" s="43">
        <f>170+1897.501-170</f>
        <v>1897.5010000000002</v>
      </c>
    </row>
    <row r="336" spans="1:6" ht="30" customHeight="1">
      <c r="A336" s="80" t="s">
        <v>184</v>
      </c>
      <c r="B336" s="22" t="s">
        <v>209</v>
      </c>
      <c r="C336" s="23" t="s">
        <v>223</v>
      </c>
      <c r="D336" s="22"/>
      <c r="E336" s="7"/>
      <c r="F336" s="35">
        <f>F337+F340+F343+F346</f>
        <v>56751</v>
      </c>
    </row>
    <row r="337" spans="1:6" ht="47.25" customHeight="1">
      <c r="A337" s="80" t="s">
        <v>93</v>
      </c>
      <c r="B337" s="22" t="s">
        <v>209</v>
      </c>
      <c r="C337" s="23" t="s">
        <v>223</v>
      </c>
      <c r="D337" s="22" t="s">
        <v>234</v>
      </c>
      <c r="E337" s="7"/>
      <c r="F337" s="35">
        <f>F338</f>
        <v>11401</v>
      </c>
    </row>
    <row r="338" spans="1:6" ht="16.5" customHeight="1">
      <c r="A338" s="80" t="s">
        <v>235</v>
      </c>
      <c r="B338" s="22" t="s">
        <v>209</v>
      </c>
      <c r="C338" s="23" t="s">
        <v>223</v>
      </c>
      <c r="D338" s="22" t="s">
        <v>236</v>
      </c>
      <c r="E338" s="7"/>
      <c r="F338" s="35">
        <f>F339</f>
        <v>11401</v>
      </c>
    </row>
    <row r="339" spans="1:6" ht="18.75" customHeight="1">
      <c r="A339" s="80" t="s">
        <v>237</v>
      </c>
      <c r="B339" s="22" t="s">
        <v>209</v>
      </c>
      <c r="C339" s="23" t="s">
        <v>223</v>
      </c>
      <c r="D339" s="22" t="s">
        <v>236</v>
      </c>
      <c r="E339" s="7" t="s">
        <v>238</v>
      </c>
      <c r="F339" s="35">
        <f>3514+7887</f>
        <v>11401</v>
      </c>
    </row>
    <row r="340" spans="1:6" ht="45" customHeight="1">
      <c r="A340" s="80" t="s">
        <v>39</v>
      </c>
      <c r="B340" s="22" t="s">
        <v>209</v>
      </c>
      <c r="C340" s="23" t="s">
        <v>223</v>
      </c>
      <c r="D340" s="22" t="s">
        <v>40</v>
      </c>
      <c r="E340" s="7"/>
      <c r="F340" s="35">
        <f>F341</f>
        <v>5727</v>
      </c>
    </row>
    <row r="341" spans="1:6" ht="18" customHeight="1">
      <c r="A341" s="80" t="s">
        <v>332</v>
      </c>
      <c r="B341" s="22" t="s">
        <v>209</v>
      </c>
      <c r="C341" s="23" t="s">
        <v>223</v>
      </c>
      <c r="D341" s="22" t="s">
        <v>41</v>
      </c>
      <c r="E341" s="7"/>
      <c r="F341" s="35">
        <f>F342</f>
        <v>5727</v>
      </c>
    </row>
    <row r="342" spans="1:6" ht="16.5" customHeight="1">
      <c r="A342" s="80" t="s">
        <v>334</v>
      </c>
      <c r="B342" s="22" t="s">
        <v>209</v>
      </c>
      <c r="C342" s="23" t="s">
        <v>223</v>
      </c>
      <c r="D342" s="22" t="s">
        <v>41</v>
      </c>
      <c r="E342" s="7" t="s">
        <v>172</v>
      </c>
      <c r="F342" s="35">
        <v>5727</v>
      </c>
    </row>
    <row r="343" spans="1:6" ht="15.75" customHeight="1">
      <c r="A343" s="80" t="s">
        <v>76</v>
      </c>
      <c r="B343" s="22" t="s">
        <v>209</v>
      </c>
      <c r="C343" s="23" t="s">
        <v>223</v>
      </c>
      <c r="D343" s="22" t="s">
        <v>77</v>
      </c>
      <c r="E343" s="7"/>
      <c r="F343" s="35">
        <f>F344</f>
        <v>35706</v>
      </c>
    </row>
    <row r="344" spans="1:6" ht="16.5" customHeight="1">
      <c r="A344" s="80" t="s">
        <v>332</v>
      </c>
      <c r="B344" s="22" t="s">
        <v>209</v>
      </c>
      <c r="C344" s="23" t="s">
        <v>223</v>
      </c>
      <c r="D344" s="22" t="s">
        <v>78</v>
      </c>
      <c r="E344" s="7"/>
      <c r="F344" s="35">
        <f>F345</f>
        <v>35706</v>
      </c>
    </row>
    <row r="345" spans="1:6" ht="15" customHeight="1">
      <c r="A345" s="80" t="s">
        <v>334</v>
      </c>
      <c r="B345" s="22" t="s">
        <v>209</v>
      </c>
      <c r="C345" s="23" t="s">
        <v>223</v>
      </c>
      <c r="D345" s="22" t="s">
        <v>78</v>
      </c>
      <c r="E345" s="7" t="s">
        <v>172</v>
      </c>
      <c r="F345" s="35">
        <v>35706</v>
      </c>
    </row>
    <row r="346" spans="1:6" ht="45" customHeight="1">
      <c r="A346" s="80" t="s">
        <v>79</v>
      </c>
      <c r="B346" s="22" t="s">
        <v>209</v>
      </c>
      <c r="C346" s="23" t="s">
        <v>223</v>
      </c>
      <c r="D346" s="30">
        <v>7950001</v>
      </c>
      <c r="E346" s="7"/>
      <c r="F346" s="35">
        <f>F347</f>
        <v>3917</v>
      </c>
    </row>
    <row r="347" spans="1:6" ht="18" customHeight="1">
      <c r="A347" s="80" t="s">
        <v>237</v>
      </c>
      <c r="B347" s="22" t="s">
        <v>209</v>
      </c>
      <c r="C347" s="23" t="s">
        <v>223</v>
      </c>
      <c r="D347" s="30">
        <v>7950001</v>
      </c>
      <c r="E347" s="7" t="s">
        <v>238</v>
      </c>
      <c r="F347" s="35">
        <v>3917</v>
      </c>
    </row>
    <row r="348" spans="1:6" ht="20.25" customHeight="1">
      <c r="A348" s="81" t="s">
        <v>222</v>
      </c>
      <c r="B348" s="20" t="s">
        <v>223</v>
      </c>
      <c r="C348" s="18"/>
      <c r="D348" s="20"/>
      <c r="E348" s="21"/>
      <c r="F348" s="41">
        <f>F349+F355+F382+F399</f>
        <v>152371.092</v>
      </c>
    </row>
    <row r="349" spans="1:6" ht="15" customHeight="1">
      <c r="A349" s="80" t="s">
        <v>224</v>
      </c>
      <c r="B349" s="22" t="s">
        <v>223</v>
      </c>
      <c r="C349" s="23" t="s">
        <v>195</v>
      </c>
      <c r="D349" s="22"/>
      <c r="E349" s="7"/>
      <c r="F349" s="35">
        <f>F350</f>
        <v>22758</v>
      </c>
    </row>
    <row r="350" spans="1:6" ht="27.75" customHeight="1">
      <c r="A350" s="80" t="s">
        <v>265</v>
      </c>
      <c r="B350" s="22" t="s">
        <v>271</v>
      </c>
      <c r="C350" s="23" t="s">
        <v>195</v>
      </c>
      <c r="D350" s="22" t="s">
        <v>266</v>
      </c>
      <c r="E350" s="7"/>
      <c r="F350" s="35">
        <f>F351+F353</f>
        <v>22758</v>
      </c>
    </row>
    <row r="351" spans="1:6" ht="36" customHeight="1">
      <c r="A351" s="80" t="s">
        <v>267</v>
      </c>
      <c r="B351" s="22" t="s">
        <v>223</v>
      </c>
      <c r="C351" s="23" t="s">
        <v>195</v>
      </c>
      <c r="D351" s="22" t="s">
        <v>268</v>
      </c>
      <c r="E351" s="7"/>
      <c r="F351" s="35">
        <f>F352</f>
        <v>21074</v>
      </c>
    </row>
    <row r="352" spans="1:6" ht="17.25" customHeight="1">
      <c r="A352" s="80" t="s">
        <v>269</v>
      </c>
      <c r="B352" s="22" t="s">
        <v>223</v>
      </c>
      <c r="C352" s="23" t="s">
        <v>195</v>
      </c>
      <c r="D352" s="22" t="s">
        <v>268</v>
      </c>
      <c r="E352" s="7" t="s">
        <v>270</v>
      </c>
      <c r="F352" s="35">
        <v>21074</v>
      </c>
    </row>
    <row r="353" spans="1:6" ht="30.75" customHeight="1">
      <c r="A353" s="80" t="s">
        <v>163</v>
      </c>
      <c r="B353" s="22" t="s">
        <v>223</v>
      </c>
      <c r="C353" s="23" t="s">
        <v>195</v>
      </c>
      <c r="D353" s="22" t="s">
        <v>162</v>
      </c>
      <c r="E353" s="7"/>
      <c r="F353" s="35">
        <f>F354</f>
        <v>1684</v>
      </c>
    </row>
    <row r="354" spans="1:6" ht="16.5" customHeight="1">
      <c r="A354" s="80" t="s">
        <v>269</v>
      </c>
      <c r="B354" s="22" t="s">
        <v>223</v>
      </c>
      <c r="C354" s="23" t="s">
        <v>195</v>
      </c>
      <c r="D354" s="22" t="s">
        <v>162</v>
      </c>
      <c r="E354" s="7" t="s">
        <v>270</v>
      </c>
      <c r="F354" s="35">
        <v>1684</v>
      </c>
    </row>
    <row r="355" spans="1:6" ht="15" customHeight="1">
      <c r="A355" s="80" t="s">
        <v>225</v>
      </c>
      <c r="B355" s="22" t="s">
        <v>223</v>
      </c>
      <c r="C355" s="23" t="s">
        <v>196</v>
      </c>
      <c r="D355" s="22"/>
      <c r="E355" s="7"/>
      <c r="F355" s="42">
        <f>F356+F359+F379</f>
        <v>83485.592</v>
      </c>
    </row>
    <row r="356" spans="1:6" ht="30" customHeight="1">
      <c r="A356" s="80" t="s">
        <v>134</v>
      </c>
      <c r="B356" s="22" t="s">
        <v>223</v>
      </c>
      <c r="C356" s="23" t="s">
        <v>196</v>
      </c>
      <c r="D356" s="22" t="s">
        <v>310</v>
      </c>
      <c r="E356" s="7"/>
      <c r="F356" s="35">
        <f>F357</f>
        <v>5426</v>
      </c>
    </row>
    <row r="357" spans="1:6" ht="19.5" customHeight="1">
      <c r="A357" s="80" t="s">
        <v>83</v>
      </c>
      <c r="B357" s="22" t="s">
        <v>223</v>
      </c>
      <c r="C357" s="23" t="s">
        <v>196</v>
      </c>
      <c r="D357" s="22" t="s">
        <v>84</v>
      </c>
      <c r="E357" s="7"/>
      <c r="F357" s="35">
        <f>F358</f>
        <v>5426</v>
      </c>
    </row>
    <row r="358" spans="1:6" ht="18" customHeight="1">
      <c r="A358" s="80" t="s">
        <v>135</v>
      </c>
      <c r="B358" s="22" t="s">
        <v>223</v>
      </c>
      <c r="C358" s="23" t="s">
        <v>196</v>
      </c>
      <c r="D358" s="22" t="s">
        <v>84</v>
      </c>
      <c r="E358" s="7" t="s">
        <v>85</v>
      </c>
      <c r="F358" s="35">
        <v>5426</v>
      </c>
    </row>
    <row r="359" spans="1:6" ht="18.75" customHeight="1">
      <c r="A359" s="80" t="s">
        <v>272</v>
      </c>
      <c r="B359" s="22" t="s">
        <v>223</v>
      </c>
      <c r="C359" s="23" t="s">
        <v>196</v>
      </c>
      <c r="D359" s="22" t="s">
        <v>273</v>
      </c>
      <c r="E359" s="7"/>
      <c r="F359" s="35">
        <f>F360+F367+F365+F375+F377</f>
        <v>73482.092</v>
      </c>
    </row>
    <row r="360" spans="1:6" ht="153.75" customHeight="1">
      <c r="A360" s="80" t="s">
        <v>362</v>
      </c>
      <c r="B360" s="22" t="s">
        <v>223</v>
      </c>
      <c r="C360" s="23" t="s">
        <v>196</v>
      </c>
      <c r="D360" s="22" t="s">
        <v>363</v>
      </c>
      <c r="E360" s="113"/>
      <c r="F360" s="42">
        <f>F361+F363</f>
        <v>27301.091999999997</v>
      </c>
    </row>
    <row r="361" spans="1:6" ht="92.25" customHeight="1">
      <c r="A361" s="80" t="s">
        <v>4</v>
      </c>
      <c r="B361" s="22" t="s">
        <v>223</v>
      </c>
      <c r="C361" s="23" t="s">
        <v>196</v>
      </c>
      <c r="D361" s="29" t="s">
        <v>5</v>
      </c>
      <c r="E361" s="7"/>
      <c r="F361" s="42">
        <f>F362</f>
        <v>25996.992</v>
      </c>
    </row>
    <row r="362" spans="1:6" ht="18.75" customHeight="1">
      <c r="A362" s="80" t="s">
        <v>269</v>
      </c>
      <c r="B362" s="22" t="s">
        <v>223</v>
      </c>
      <c r="C362" s="23" t="s">
        <v>196</v>
      </c>
      <c r="D362" s="29" t="s">
        <v>5</v>
      </c>
      <c r="E362" s="7" t="s">
        <v>270</v>
      </c>
      <c r="F362" s="42">
        <v>25996.992</v>
      </c>
    </row>
    <row r="363" spans="1:6" ht="81" customHeight="1">
      <c r="A363" s="80" t="s">
        <v>364</v>
      </c>
      <c r="B363" s="5" t="s">
        <v>223</v>
      </c>
      <c r="C363" s="6" t="s">
        <v>196</v>
      </c>
      <c r="D363" s="6" t="s">
        <v>365</v>
      </c>
      <c r="E363" s="7"/>
      <c r="F363" s="33">
        <v>1304.1</v>
      </c>
    </row>
    <row r="364" spans="1:6" ht="19.5" customHeight="1">
      <c r="A364" s="80" t="s">
        <v>269</v>
      </c>
      <c r="B364" s="5" t="s">
        <v>223</v>
      </c>
      <c r="C364" s="6" t="s">
        <v>196</v>
      </c>
      <c r="D364" s="6" t="s">
        <v>365</v>
      </c>
      <c r="E364" s="7" t="s">
        <v>270</v>
      </c>
      <c r="F364" s="44">
        <v>1304.1</v>
      </c>
    </row>
    <row r="365" spans="1:6" ht="61.5" customHeight="1">
      <c r="A365" s="80" t="s">
        <v>99</v>
      </c>
      <c r="B365" s="5" t="s">
        <v>223</v>
      </c>
      <c r="C365" s="6" t="s">
        <v>196</v>
      </c>
      <c r="D365" s="6" t="s">
        <v>143</v>
      </c>
      <c r="E365" s="7"/>
      <c r="F365" s="35">
        <f>F366</f>
        <v>1600</v>
      </c>
    </row>
    <row r="366" spans="1:6" ht="14.25" customHeight="1">
      <c r="A366" s="80" t="s">
        <v>241</v>
      </c>
      <c r="B366" s="5" t="s">
        <v>223</v>
      </c>
      <c r="C366" s="6" t="s">
        <v>196</v>
      </c>
      <c r="D366" s="6" t="s">
        <v>143</v>
      </c>
      <c r="E366" s="7" t="s">
        <v>238</v>
      </c>
      <c r="F366" s="35">
        <v>1600</v>
      </c>
    </row>
    <row r="367" spans="1:6" ht="15.75" customHeight="1">
      <c r="A367" s="80" t="s">
        <v>274</v>
      </c>
      <c r="B367" s="22" t="s">
        <v>223</v>
      </c>
      <c r="C367" s="23" t="s">
        <v>196</v>
      </c>
      <c r="D367" s="22" t="s">
        <v>275</v>
      </c>
      <c r="E367" s="7"/>
      <c r="F367" s="35">
        <f>F368</f>
        <v>11756</v>
      </c>
    </row>
    <row r="368" spans="1:6" ht="15" customHeight="1">
      <c r="A368" s="80" t="s">
        <v>269</v>
      </c>
      <c r="B368" s="22" t="s">
        <v>223</v>
      </c>
      <c r="C368" s="23" t="s">
        <v>196</v>
      </c>
      <c r="D368" s="22" t="s">
        <v>275</v>
      </c>
      <c r="E368" s="7" t="s">
        <v>270</v>
      </c>
      <c r="F368" s="35">
        <f>F370+F369+F371+F372+F373+F374</f>
        <v>11756</v>
      </c>
    </row>
    <row r="369" spans="1:6" ht="29.25" customHeight="1">
      <c r="A369" s="80" t="s">
        <v>277</v>
      </c>
      <c r="B369" s="4" t="s">
        <v>223</v>
      </c>
      <c r="C369" s="5" t="s">
        <v>196</v>
      </c>
      <c r="D369" s="6" t="s">
        <v>104</v>
      </c>
      <c r="E369" s="7" t="s">
        <v>270</v>
      </c>
      <c r="F369" s="35">
        <v>3490</v>
      </c>
    </row>
    <row r="370" spans="1:6" ht="33.75" customHeight="1">
      <c r="A370" s="80" t="s">
        <v>276</v>
      </c>
      <c r="B370" s="4" t="s">
        <v>223</v>
      </c>
      <c r="C370" s="5" t="s">
        <v>196</v>
      </c>
      <c r="D370" s="7" t="s">
        <v>103</v>
      </c>
      <c r="E370" s="7" t="s">
        <v>270</v>
      </c>
      <c r="F370" s="35">
        <v>3032</v>
      </c>
    </row>
    <row r="371" spans="1:6" ht="15" customHeight="1">
      <c r="A371" s="80" t="s">
        <v>169</v>
      </c>
      <c r="B371" s="4" t="s">
        <v>223</v>
      </c>
      <c r="C371" s="5" t="s">
        <v>196</v>
      </c>
      <c r="D371" s="7" t="s">
        <v>90</v>
      </c>
      <c r="E371" s="7" t="s">
        <v>270</v>
      </c>
      <c r="F371" s="35">
        <v>336</v>
      </c>
    </row>
    <row r="372" spans="1:6" ht="15" customHeight="1">
      <c r="A372" s="80" t="s">
        <v>168</v>
      </c>
      <c r="B372" s="4" t="s">
        <v>223</v>
      </c>
      <c r="C372" s="5" t="s">
        <v>196</v>
      </c>
      <c r="D372" s="7" t="s">
        <v>165</v>
      </c>
      <c r="E372" s="7" t="s">
        <v>270</v>
      </c>
      <c r="F372" s="35">
        <v>3855</v>
      </c>
    </row>
    <row r="373" spans="1:6" ht="16.5" customHeight="1">
      <c r="A373" s="80" t="s">
        <v>293</v>
      </c>
      <c r="B373" s="4" t="s">
        <v>223</v>
      </c>
      <c r="C373" s="5" t="s">
        <v>196</v>
      </c>
      <c r="D373" s="7" t="s">
        <v>166</v>
      </c>
      <c r="E373" s="7" t="s">
        <v>270</v>
      </c>
      <c r="F373" s="35">
        <v>387</v>
      </c>
    </row>
    <row r="374" spans="1:6" ht="45" customHeight="1">
      <c r="A374" s="80" t="s">
        <v>349</v>
      </c>
      <c r="B374" s="4" t="s">
        <v>223</v>
      </c>
      <c r="C374" s="5" t="s">
        <v>196</v>
      </c>
      <c r="D374" s="7" t="s">
        <v>167</v>
      </c>
      <c r="E374" s="7" t="s">
        <v>270</v>
      </c>
      <c r="F374" s="35">
        <f>423+233</f>
        <v>656</v>
      </c>
    </row>
    <row r="375" spans="1:6" ht="48" customHeight="1">
      <c r="A375" s="80" t="s">
        <v>470</v>
      </c>
      <c r="B375" s="5" t="s">
        <v>223</v>
      </c>
      <c r="C375" s="6" t="s">
        <v>196</v>
      </c>
      <c r="D375" s="6" t="s">
        <v>381</v>
      </c>
      <c r="E375" s="7"/>
      <c r="F375" s="35">
        <f>F376</f>
        <v>27325</v>
      </c>
    </row>
    <row r="376" spans="1:7" ht="15.75" customHeight="1">
      <c r="A376" s="80" t="s">
        <v>269</v>
      </c>
      <c r="B376" s="5" t="s">
        <v>223</v>
      </c>
      <c r="C376" s="6" t="s">
        <v>196</v>
      </c>
      <c r="D376" s="6" t="s">
        <v>381</v>
      </c>
      <c r="E376" s="7" t="s">
        <v>270</v>
      </c>
      <c r="F376" s="35">
        <v>27325</v>
      </c>
      <c r="G376" s="2"/>
    </row>
    <row r="377" spans="1:6" ht="27.75" customHeight="1">
      <c r="A377" s="80" t="s">
        <v>471</v>
      </c>
      <c r="B377" s="5" t="s">
        <v>271</v>
      </c>
      <c r="C377" s="6" t="s">
        <v>196</v>
      </c>
      <c r="D377" s="6" t="s">
        <v>469</v>
      </c>
      <c r="E377" s="7"/>
      <c r="F377" s="33">
        <f>F378</f>
        <v>5500</v>
      </c>
    </row>
    <row r="378" spans="1:6" ht="18" customHeight="1">
      <c r="A378" s="80" t="s">
        <v>269</v>
      </c>
      <c r="B378" s="5" t="s">
        <v>271</v>
      </c>
      <c r="C378" s="6" t="s">
        <v>196</v>
      </c>
      <c r="D378" s="6" t="s">
        <v>469</v>
      </c>
      <c r="E378" s="7" t="s">
        <v>270</v>
      </c>
      <c r="F378" s="33">
        <v>5500</v>
      </c>
    </row>
    <row r="379" spans="1:6" ht="75.75" customHeight="1">
      <c r="A379" s="80" t="s">
        <v>109</v>
      </c>
      <c r="B379" s="7" t="s">
        <v>223</v>
      </c>
      <c r="C379" s="5" t="s">
        <v>196</v>
      </c>
      <c r="D379" s="6" t="s">
        <v>131</v>
      </c>
      <c r="E379" s="7"/>
      <c r="F379" s="35">
        <f>F380</f>
        <v>4577.5</v>
      </c>
    </row>
    <row r="380" spans="1:6" ht="33" customHeight="1">
      <c r="A380" s="80" t="s">
        <v>158</v>
      </c>
      <c r="B380" s="7" t="s">
        <v>223</v>
      </c>
      <c r="C380" s="5" t="s">
        <v>196</v>
      </c>
      <c r="D380" s="6" t="s">
        <v>159</v>
      </c>
      <c r="E380" s="7"/>
      <c r="F380" s="35">
        <f>F381</f>
        <v>4577.5</v>
      </c>
    </row>
    <row r="381" spans="1:6" ht="18.75" customHeight="1">
      <c r="A381" s="80" t="s">
        <v>237</v>
      </c>
      <c r="B381" s="7" t="s">
        <v>223</v>
      </c>
      <c r="C381" s="5" t="s">
        <v>196</v>
      </c>
      <c r="D381" s="6" t="s">
        <v>159</v>
      </c>
      <c r="E381" s="7" t="s">
        <v>238</v>
      </c>
      <c r="F381" s="35">
        <v>4577.5</v>
      </c>
    </row>
    <row r="382" spans="1:6" ht="15" customHeight="1">
      <c r="A382" s="80" t="s">
        <v>185</v>
      </c>
      <c r="B382" s="22" t="s">
        <v>223</v>
      </c>
      <c r="C382" s="23" t="s">
        <v>208</v>
      </c>
      <c r="D382" s="22"/>
      <c r="E382" s="7"/>
      <c r="F382" s="42">
        <f>F385+F383</f>
        <v>39282.600000000006</v>
      </c>
    </row>
    <row r="383" spans="1:6" ht="42.75" customHeight="1">
      <c r="A383" s="80" t="s">
        <v>136</v>
      </c>
      <c r="B383" s="22" t="s">
        <v>223</v>
      </c>
      <c r="C383" s="23" t="s">
        <v>208</v>
      </c>
      <c r="D383" s="22" t="s">
        <v>278</v>
      </c>
      <c r="E383" s="7"/>
      <c r="F383" s="35">
        <f>F384</f>
        <v>1588.3</v>
      </c>
    </row>
    <row r="384" spans="1:6" ht="17.25" customHeight="1">
      <c r="A384" s="80" t="s">
        <v>269</v>
      </c>
      <c r="B384" s="22" t="s">
        <v>223</v>
      </c>
      <c r="C384" s="23" t="s">
        <v>208</v>
      </c>
      <c r="D384" s="22" t="s">
        <v>278</v>
      </c>
      <c r="E384" s="7" t="s">
        <v>270</v>
      </c>
      <c r="F384" s="35">
        <v>1588.3</v>
      </c>
    </row>
    <row r="385" spans="1:6" ht="19.5" customHeight="1">
      <c r="A385" s="80" t="s">
        <v>30</v>
      </c>
      <c r="B385" s="22" t="s">
        <v>223</v>
      </c>
      <c r="C385" s="23" t="s">
        <v>208</v>
      </c>
      <c r="D385" s="22" t="s">
        <v>31</v>
      </c>
      <c r="E385" s="7"/>
      <c r="F385" s="35">
        <f>F386+F388+F396</f>
        <v>37694.3</v>
      </c>
    </row>
    <row r="386" spans="1:6" ht="63.75" customHeight="1">
      <c r="A386" s="80" t="s">
        <v>137</v>
      </c>
      <c r="B386" s="22" t="s">
        <v>223</v>
      </c>
      <c r="C386" s="23" t="s">
        <v>208</v>
      </c>
      <c r="D386" s="22" t="s">
        <v>42</v>
      </c>
      <c r="E386" s="7"/>
      <c r="F386" s="35">
        <f>F387</f>
        <v>12785</v>
      </c>
    </row>
    <row r="387" spans="1:6" ht="21" customHeight="1">
      <c r="A387" s="80" t="s">
        <v>269</v>
      </c>
      <c r="B387" s="22" t="s">
        <v>223</v>
      </c>
      <c r="C387" s="23" t="s">
        <v>208</v>
      </c>
      <c r="D387" s="22" t="s">
        <v>42</v>
      </c>
      <c r="E387" s="7" t="s">
        <v>270</v>
      </c>
      <c r="F387" s="35">
        <v>12785</v>
      </c>
    </row>
    <row r="388" spans="1:6" ht="31.5" customHeight="1">
      <c r="A388" s="80" t="s">
        <v>108</v>
      </c>
      <c r="B388" s="22" t="s">
        <v>223</v>
      </c>
      <c r="C388" s="23" t="s">
        <v>208</v>
      </c>
      <c r="D388" s="22" t="s">
        <v>279</v>
      </c>
      <c r="E388" s="7"/>
      <c r="F388" s="35">
        <f>F389+F394</f>
        <v>23400.3</v>
      </c>
    </row>
    <row r="389" spans="1:6" ht="16.5" customHeight="1">
      <c r="A389" s="80" t="s">
        <v>138</v>
      </c>
      <c r="B389" s="22" t="s">
        <v>223</v>
      </c>
      <c r="C389" s="23" t="s">
        <v>208</v>
      </c>
      <c r="D389" s="22" t="s">
        <v>139</v>
      </c>
      <c r="E389" s="7"/>
      <c r="F389" s="35">
        <f>F390+F392</f>
        <v>840.3</v>
      </c>
    </row>
    <row r="390" spans="1:6" ht="15" customHeight="1">
      <c r="A390" s="80" t="s">
        <v>140</v>
      </c>
      <c r="B390" s="22" t="s">
        <v>223</v>
      </c>
      <c r="C390" s="23" t="s">
        <v>208</v>
      </c>
      <c r="D390" s="22" t="s">
        <v>280</v>
      </c>
      <c r="E390" s="7"/>
      <c r="F390" s="35">
        <f>F391</f>
        <v>432</v>
      </c>
    </row>
    <row r="391" spans="1:6" ht="15" customHeight="1">
      <c r="A391" s="80" t="s">
        <v>269</v>
      </c>
      <c r="B391" s="22" t="s">
        <v>223</v>
      </c>
      <c r="C391" s="23" t="s">
        <v>208</v>
      </c>
      <c r="D391" s="22" t="s">
        <v>280</v>
      </c>
      <c r="E391" s="7" t="s">
        <v>270</v>
      </c>
      <c r="F391" s="35">
        <v>432</v>
      </c>
    </row>
    <row r="392" spans="1:6" ht="18.75" customHeight="1">
      <c r="A392" s="80" t="s">
        <v>375</v>
      </c>
      <c r="B392" s="7" t="s">
        <v>223</v>
      </c>
      <c r="C392" s="4" t="s">
        <v>208</v>
      </c>
      <c r="D392" s="7" t="s">
        <v>281</v>
      </c>
      <c r="E392" s="7"/>
      <c r="F392" s="35">
        <f>F393</f>
        <v>408.3</v>
      </c>
    </row>
    <row r="393" spans="1:7" ht="15" customHeight="1">
      <c r="A393" s="80" t="s">
        <v>237</v>
      </c>
      <c r="B393" s="7" t="s">
        <v>223</v>
      </c>
      <c r="C393" s="4" t="s">
        <v>208</v>
      </c>
      <c r="D393" s="7" t="s">
        <v>281</v>
      </c>
      <c r="E393" s="7" t="s">
        <v>238</v>
      </c>
      <c r="F393" s="35">
        <v>408.3</v>
      </c>
      <c r="G393" s="8"/>
    </row>
    <row r="394" spans="1:6" ht="16.5" customHeight="1">
      <c r="A394" s="80" t="s">
        <v>282</v>
      </c>
      <c r="B394" s="7" t="s">
        <v>223</v>
      </c>
      <c r="C394" s="4" t="s">
        <v>208</v>
      </c>
      <c r="D394" s="7" t="s">
        <v>283</v>
      </c>
      <c r="E394" s="7"/>
      <c r="F394" s="35">
        <f>F395</f>
        <v>22560</v>
      </c>
    </row>
    <row r="395" spans="1:6" ht="15" customHeight="1">
      <c r="A395" s="80" t="s">
        <v>269</v>
      </c>
      <c r="B395" s="7" t="s">
        <v>223</v>
      </c>
      <c r="C395" s="4" t="s">
        <v>208</v>
      </c>
      <c r="D395" s="7" t="s">
        <v>283</v>
      </c>
      <c r="E395" s="7" t="s">
        <v>270</v>
      </c>
      <c r="F395" s="35">
        <v>22560</v>
      </c>
    </row>
    <row r="396" spans="1:6" ht="32.25" customHeight="1">
      <c r="A396" s="80" t="s">
        <v>155</v>
      </c>
      <c r="B396" s="5" t="s">
        <v>223</v>
      </c>
      <c r="C396" s="6" t="s">
        <v>208</v>
      </c>
      <c r="D396" s="6" t="s">
        <v>157</v>
      </c>
      <c r="E396" s="7"/>
      <c r="F396" s="35">
        <f>F397</f>
        <v>1509</v>
      </c>
    </row>
    <row r="397" spans="1:6" ht="17.25" customHeight="1">
      <c r="A397" s="80" t="s">
        <v>117</v>
      </c>
      <c r="B397" s="5" t="s">
        <v>223</v>
      </c>
      <c r="C397" s="6" t="s">
        <v>208</v>
      </c>
      <c r="D397" s="6" t="s">
        <v>156</v>
      </c>
      <c r="E397" s="7"/>
      <c r="F397" s="35">
        <f>F398</f>
        <v>1509</v>
      </c>
    </row>
    <row r="398" spans="1:6" ht="15" customHeight="1">
      <c r="A398" s="80" t="s">
        <v>269</v>
      </c>
      <c r="B398" s="5" t="s">
        <v>223</v>
      </c>
      <c r="C398" s="6" t="s">
        <v>208</v>
      </c>
      <c r="D398" s="6" t="s">
        <v>156</v>
      </c>
      <c r="E398" s="7" t="s">
        <v>270</v>
      </c>
      <c r="F398" s="35">
        <v>1509</v>
      </c>
    </row>
    <row r="399" spans="1:6" ht="15.75" customHeight="1">
      <c r="A399" s="80" t="s">
        <v>142</v>
      </c>
      <c r="B399" s="7" t="s">
        <v>223</v>
      </c>
      <c r="C399" s="5" t="s">
        <v>198</v>
      </c>
      <c r="D399" s="7"/>
      <c r="E399" s="7"/>
      <c r="F399" s="35">
        <f>F400</f>
        <v>6844.9</v>
      </c>
    </row>
    <row r="400" spans="1:6" ht="21" customHeight="1">
      <c r="A400" s="80" t="s">
        <v>30</v>
      </c>
      <c r="B400" s="5" t="s">
        <v>223</v>
      </c>
      <c r="C400" s="6" t="s">
        <v>198</v>
      </c>
      <c r="D400" s="6" t="s">
        <v>355</v>
      </c>
      <c r="E400" s="7"/>
      <c r="F400" s="33">
        <f>F401</f>
        <v>6844.9</v>
      </c>
    </row>
    <row r="401" spans="1:6" ht="95.25" customHeight="1">
      <c r="A401" s="80" t="s">
        <v>9</v>
      </c>
      <c r="B401" s="5" t="s">
        <v>223</v>
      </c>
      <c r="C401" s="6" t="s">
        <v>198</v>
      </c>
      <c r="D401" s="6" t="s">
        <v>356</v>
      </c>
      <c r="E401" s="7"/>
      <c r="F401" s="33">
        <f>F402</f>
        <v>6844.9</v>
      </c>
    </row>
    <row r="402" spans="1:6" ht="15.75" customHeight="1">
      <c r="A402" s="80" t="s">
        <v>142</v>
      </c>
      <c r="B402" s="5" t="s">
        <v>223</v>
      </c>
      <c r="C402" s="6" t="s">
        <v>198</v>
      </c>
      <c r="D402" s="6" t="s">
        <v>366</v>
      </c>
      <c r="E402" s="7"/>
      <c r="F402" s="33">
        <f>F403</f>
        <v>6844.9</v>
      </c>
    </row>
    <row r="403" spans="1:6" ht="19.5" customHeight="1">
      <c r="A403" s="80" t="s">
        <v>237</v>
      </c>
      <c r="B403" s="5" t="s">
        <v>223</v>
      </c>
      <c r="C403" s="6" t="s">
        <v>198</v>
      </c>
      <c r="D403" s="6" t="s">
        <v>366</v>
      </c>
      <c r="E403" s="7" t="s">
        <v>238</v>
      </c>
      <c r="F403" s="33">
        <v>6844.9</v>
      </c>
    </row>
    <row r="404" spans="1:6" ht="14.25" customHeight="1">
      <c r="A404" s="80"/>
      <c r="B404" s="7"/>
      <c r="C404" s="5"/>
      <c r="D404" s="7"/>
      <c r="E404" s="5"/>
      <c r="F404" s="35"/>
    </row>
    <row r="405" spans="1:8" ht="14.25" customHeight="1">
      <c r="A405" s="81" t="s">
        <v>226</v>
      </c>
      <c r="B405" s="20"/>
      <c r="C405" s="20"/>
      <c r="D405" s="20"/>
      <c r="E405" s="31"/>
      <c r="F405" s="37">
        <f>F11+F94+F99+F106+F119+F173+F260+F285+F348</f>
        <v>3231593.4387600003</v>
      </c>
      <c r="G405" s="2"/>
      <c r="H405" s="2"/>
    </row>
    <row r="406" spans="1:6" ht="15.75" customHeight="1">
      <c r="A406" s="80" t="s">
        <v>354</v>
      </c>
      <c r="B406" s="20"/>
      <c r="C406" s="18"/>
      <c r="D406" s="20"/>
      <c r="E406" s="21"/>
      <c r="F406" s="34">
        <f>F12+F120+F174</f>
        <v>-15486.599999999999</v>
      </c>
    </row>
    <row r="407" spans="1:6" ht="15.75" customHeight="1">
      <c r="A407" s="80" t="s">
        <v>353</v>
      </c>
      <c r="B407" s="20"/>
      <c r="C407" s="18"/>
      <c r="D407" s="20"/>
      <c r="E407" s="21"/>
      <c r="F407" s="37">
        <f>F405+F406</f>
        <v>3216106.83876</v>
      </c>
    </row>
    <row r="408" spans="1:6" ht="15.75" customHeight="1">
      <c r="A408" s="86"/>
      <c r="B408" s="32"/>
      <c r="C408" s="18"/>
      <c r="D408" s="32"/>
      <c r="E408" s="120"/>
      <c r="F408" s="121"/>
    </row>
    <row r="409" spans="1:6" ht="15.75" customHeight="1">
      <c r="A409" s="86"/>
      <c r="B409" s="32"/>
      <c r="C409" s="18"/>
      <c r="D409" s="32"/>
      <c r="E409" s="120"/>
      <c r="F409" s="121"/>
    </row>
    <row r="410" spans="1:6" ht="31.5" customHeight="1">
      <c r="A410" s="115" t="s">
        <v>3</v>
      </c>
      <c r="B410" s="23"/>
      <c r="C410" s="23"/>
      <c r="F410" s="119" t="s">
        <v>171</v>
      </c>
    </row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</sheetData>
  <mergeCells count="7">
    <mergeCell ref="A6:F7"/>
    <mergeCell ref="A9:A10"/>
    <mergeCell ref="B9:B10"/>
    <mergeCell ref="C9:C10"/>
    <mergeCell ref="D9:D10"/>
    <mergeCell ref="E9:E10"/>
    <mergeCell ref="F9:F10"/>
  </mergeCells>
  <printOptions/>
  <pageMargins left="0.3937007874015748" right="0.3937007874015748" top="0" bottom="0.31496062992125984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/>
  <dimension ref="A1:F75"/>
  <sheetViews>
    <sheetView workbookViewId="0" topLeftCell="A1">
      <selection activeCell="D1" sqref="D1"/>
    </sheetView>
  </sheetViews>
  <sheetFormatPr defaultColWidth="9.00390625" defaultRowHeight="12.75"/>
  <cols>
    <col min="1" max="1" width="60.625" style="11" customWidth="1"/>
    <col min="2" max="2" width="5.625" style="11" customWidth="1"/>
    <col min="3" max="3" width="6.00390625" style="11" customWidth="1"/>
    <col min="4" max="4" width="17.375" style="11" customWidth="1"/>
    <col min="5" max="5" width="17.375" style="1" customWidth="1"/>
    <col min="6" max="6" width="15.125" style="1" customWidth="1"/>
    <col min="7" max="16384" width="9.125" style="1" customWidth="1"/>
  </cols>
  <sheetData>
    <row r="1" spans="1:2" ht="15">
      <c r="A1" s="11" t="s">
        <v>17</v>
      </c>
      <c r="B1" s="10"/>
    </row>
    <row r="2" spans="1:2" ht="15">
      <c r="A2" s="11" t="s">
        <v>18</v>
      </c>
      <c r="B2" s="10"/>
    </row>
    <row r="3" spans="1:2" ht="15">
      <c r="A3" s="11" t="s">
        <v>19</v>
      </c>
      <c r="B3" s="10"/>
    </row>
    <row r="4" spans="1:2" ht="15">
      <c r="A4" s="46" t="s">
        <v>474</v>
      </c>
      <c r="B4" s="10"/>
    </row>
    <row r="5" spans="1:4" ht="15">
      <c r="A5" s="47"/>
      <c r="B5" s="13"/>
      <c r="C5" s="14"/>
      <c r="D5" s="10"/>
    </row>
    <row r="6" spans="1:4" ht="12.75">
      <c r="A6" s="122" t="s">
        <v>378</v>
      </c>
      <c r="B6" s="122"/>
      <c r="C6" s="122"/>
      <c r="D6" s="122"/>
    </row>
    <row r="7" spans="1:4" ht="20.25" customHeight="1">
      <c r="A7" s="122"/>
      <c r="B7" s="122"/>
      <c r="C7" s="122"/>
      <c r="D7" s="122"/>
    </row>
    <row r="8" spans="1:4" ht="15">
      <c r="A8" s="47"/>
      <c r="B8" s="13"/>
      <c r="C8" s="13"/>
      <c r="D8" s="54" t="s">
        <v>190</v>
      </c>
    </row>
    <row r="9" spans="1:4" ht="12.75" customHeight="1">
      <c r="A9" s="123" t="s">
        <v>186</v>
      </c>
      <c r="B9" s="125" t="s">
        <v>192</v>
      </c>
      <c r="C9" s="125" t="s">
        <v>193</v>
      </c>
      <c r="D9" s="127" t="s">
        <v>120</v>
      </c>
    </row>
    <row r="10" spans="1:4" ht="12.75" customHeight="1">
      <c r="A10" s="124"/>
      <c r="B10" s="126"/>
      <c r="C10" s="126"/>
      <c r="D10" s="128"/>
    </row>
    <row r="11" spans="1:6" ht="18" customHeight="1">
      <c r="A11" s="114" t="s">
        <v>194</v>
      </c>
      <c r="B11" s="17" t="s">
        <v>195</v>
      </c>
      <c r="C11" s="18"/>
      <c r="D11" s="34">
        <f>D14+D15+D18+D19+D20+D21+D24</f>
        <v>321578.3</v>
      </c>
      <c r="F11" s="2"/>
    </row>
    <row r="12" spans="1:6" ht="18" customHeight="1">
      <c r="A12" s="104" t="s">
        <v>354</v>
      </c>
      <c r="B12" s="20"/>
      <c r="C12" s="18"/>
      <c r="D12" s="35">
        <f>D16+D22+D25</f>
        <v>0</v>
      </c>
      <c r="F12" s="2"/>
    </row>
    <row r="13" spans="1:6" ht="18" customHeight="1">
      <c r="A13" s="104" t="s">
        <v>353</v>
      </c>
      <c r="B13" s="20"/>
      <c r="C13" s="18"/>
      <c r="D13" s="35">
        <f>D11+D12</f>
        <v>321578.3</v>
      </c>
      <c r="F13" s="2"/>
    </row>
    <row r="14" spans="1:4" ht="48" customHeight="1">
      <c r="A14" s="80" t="s">
        <v>176</v>
      </c>
      <c r="B14" s="22" t="s">
        <v>195</v>
      </c>
      <c r="C14" s="23" t="s">
        <v>196</v>
      </c>
      <c r="D14" s="35">
        <v>30410</v>
      </c>
    </row>
    <row r="15" spans="1:4" ht="75" customHeight="1">
      <c r="A15" s="80" t="s">
        <v>164</v>
      </c>
      <c r="B15" s="22" t="s">
        <v>195</v>
      </c>
      <c r="C15" s="16" t="s">
        <v>228</v>
      </c>
      <c r="D15" s="35">
        <v>161143</v>
      </c>
    </row>
    <row r="16" spans="1:4" ht="16.5" customHeight="1">
      <c r="A16" s="104" t="s">
        <v>354</v>
      </c>
      <c r="B16" s="22"/>
      <c r="C16" s="16"/>
      <c r="D16" s="35">
        <f>-4337</f>
        <v>-4337</v>
      </c>
    </row>
    <row r="17" spans="1:4" ht="16.5" customHeight="1">
      <c r="A17" s="104" t="s">
        <v>353</v>
      </c>
      <c r="B17" s="22"/>
      <c r="C17" s="16"/>
      <c r="D17" s="35">
        <f>D15+D16</f>
        <v>156806</v>
      </c>
    </row>
    <row r="18" spans="1:4" ht="45" customHeight="1">
      <c r="A18" s="80" t="s">
        <v>231</v>
      </c>
      <c r="B18" s="22" t="s">
        <v>195</v>
      </c>
      <c r="C18" s="23" t="s">
        <v>198</v>
      </c>
      <c r="D18" s="35">
        <v>19236</v>
      </c>
    </row>
    <row r="19" spans="1:4" ht="19.5" customHeight="1">
      <c r="A19" s="80" t="s">
        <v>199</v>
      </c>
      <c r="B19" s="22" t="s">
        <v>195</v>
      </c>
      <c r="C19" s="23" t="s">
        <v>200</v>
      </c>
      <c r="D19" s="35">
        <v>6358</v>
      </c>
    </row>
    <row r="20" spans="1:4" ht="21" customHeight="1">
      <c r="A20" s="80" t="s">
        <v>191</v>
      </c>
      <c r="B20" s="22" t="s">
        <v>195</v>
      </c>
      <c r="C20" s="23" t="s">
        <v>227</v>
      </c>
      <c r="D20" s="35">
        <v>43530</v>
      </c>
    </row>
    <row r="21" spans="1:4" ht="21" customHeight="1">
      <c r="A21" s="80" t="s">
        <v>202</v>
      </c>
      <c r="B21" s="22" t="s">
        <v>195</v>
      </c>
      <c r="C21" s="23" t="s">
        <v>201</v>
      </c>
      <c r="D21" s="35">
        <v>1163</v>
      </c>
    </row>
    <row r="22" spans="1:4" ht="16.5" customHeight="1">
      <c r="A22" s="104" t="s">
        <v>354</v>
      </c>
      <c r="B22" s="22"/>
      <c r="C22" s="23"/>
      <c r="D22" s="35">
        <f>-250-25</f>
        <v>-275</v>
      </c>
    </row>
    <row r="23" spans="1:4" ht="16.5" customHeight="1">
      <c r="A23" s="104" t="s">
        <v>353</v>
      </c>
      <c r="B23" s="22"/>
      <c r="C23" s="23"/>
      <c r="D23" s="35">
        <f>D21+D22</f>
        <v>888</v>
      </c>
    </row>
    <row r="24" spans="1:6" ht="21" customHeight="1">
      <c r="A24" s="80" t="s">
        <v>203</v>
      </c>
      <c r="B24" s="22" t="s">
        <v>195</v>
      </c>
      <c r="C24" s="23" t="s">
        <v>177</v>
      </c>
      <c r="D24" s="35">
        <v>59738.3</v>
      </c>
      <c r="F24" s="2"/>
    </row>
    <row r="25" spans="1:6" ht="15" customHeight="1">
      <c r="A25" s="104" t="s">
        <v>354</v>
      </c>
      <c r="B25" s="22"/>
      <c r="C25" s="23"/>
      <c r="D25" s="35">
        <f>525+4337-250</f>
        <v>4612</v>
      </c>
      <c r="F25" s="2"/>
    </row>
    <row r="26" spans="1:6" ht="19.5" customHeight="1">
      <c r="A26" s="104" t="s">
        <v>353</v>
      </c>
      <c r="B26" s="22"/>
      <c r="C26" s="23"/>
      <c r="D26" s="35">
        <f>D24+D25</f>
        <v>64350.3</v>
      </c>
      <c r="F26" s="2"/>
    </row>
    <row r="27" spans="1:4" ht="14.25" customHeight="1">
      <c r="A27" s="81" t="s">
        <v>204</v>
      </c>
      <c r="B27" s="20" t="s">
        <v>205</v>
      </c>
      <c r="C27" s="18"/>
      <c r="D27" s="34">
        <f>D28</f>
        <v>285</v>
      </c>
    </row>
    <row r="28" spans="1:4" ht="15" customHeight="1">
      <c r="A28" s="80" t="s">
        <v>206</v>
      </c>
      <c r="B28" s="22" t="s">
        <v>205</v>
      </c>
      <c r="C28" s="23" t="s">
        <v>208</v>
      </c>
      <c r="D28" s="35">
        <v>285</v>
      </c>
    </row>
    <row r="29" spans="1:4" ht="32.25" customHeight="1">
      <c r="A29" s="81" t="s">
        <v>207</v>
      </c>
      <c r="B29" s="20" t="s">
        <v>196</v>
      </c>
      <c r="C29" s="18"/>
      <c r="D29" s="34">
        <f>D30+D31</f>
        <v>750</v>
      </c>
    </row>
    <row r="30" spans="1:4" ht="48.75" customHeight="1">
      <c r="A30" s="80" t="s">
        <v>379</v>
      </c>
      <c r="B30" s="22" t="s">
        <v>196</v>
      </c>
      <c r="C30" s="23" t="s">
        <v>209</v>
      </c>
      <c r="D30" s="35">
        <v>538</v>
      </c>
    </row>
    <row r="31" spans="1:4" ht="31.5" customHeight="1">
      <c r="A31" s="80" t="s">
        <v>86</v>
      </c>
      <c r="B31" s="4" t="s">
        <v>196</v>
      </c>
      <c r="C31" s="5" t="s">
        <v>177</v>
      </c>
      <c r="D31" s="35">
        <v>212</v>
      </c>
    </row>
    <row r="32" spans="1:4" ht="19.5" customHeight="1">
      <c r="A32" s="81" t="s">
        <v>210</v>
      </c>
      <c r="B32" s="20" t="s">
        <v>208</v>
      </c>
      <c r="C32" s="18"/>
      <c r="D32" s="34">
        <f>D33+D34</f>
        <v>50488</v>
      </c>
    </row>
    <row r="33" spans="1:4" ht="17.25" customHeight="1">
      <c r="A33" s="80" t="s">
        <v>211</v>
      </c>
      <c r="B33" s="22" t="s">
        <v>208</v>
      </c>
      <c r="C33" s="23" t="s">
        <v>212</v>
      </c>
      <c r="D33" s="35">
        <v>48075</v>
      </c>
    </row>
    <row r="34" spans="1:4" ht="17.25" customHeight="1">
      <c r="A34" s="80" t="s">
        <v>213</v>
      </c>
      <c r="B34" s="22" t="s">
        <v>208</v>
      </c>
      <c r="C34" s="23" t="s">
        <v>201</v>
      </c>
      <c r="D34" s="35">
        <v>2413</v>
      </c>
    </row>
    <row r="35" spans="1:6" ht="17.25" customHeight="1">
      <c r="A35" s="81" t="s">
        <v>187</v>
      </c>
      <c r="B35" s="20" t="s">
        <v>197</v>
      </c>
      <c r="C35" s="26"/>
      <c r="D35" s="37">
        <f>D38+D39+D42+D43</f>
        <v>367166.94576000003</v>
      </c>
      <c r="F35" s="112"/>
    </row>
    <row r="36" spans="1:6" ht="16.5" customHeight="1">
      <c r="A36" s="104" t="s">
        <v>354</v>
      </c>
      <c r="B36" s="20"/>
      <c r="C36" s="26"/>
      <c r="D36" s="38">
        <f>D40</f>
        <v>-30433.6</v>
      </c>
      <c r="F36" s="112"/>
    </row>
    <row r="37" spans="1:6" ht="16.5" customHeight="1">
      <c r="A37" s="104" t="s">
        <v>353</v>
      </c>
      <c r="B37" s="20"/>
      <c r="C37" s="26"/>
      <c r="D37" s="38">
        <f>D35+D36</f>
        <v>336733.34576000005</v>
      </c>
      <c r="F37" s="112"/>
    </row>
    <row r="38" spans="1:4" ht="16.5" customHeight="1">
      <c r="A38" s="80" t="s">
        <v>214</v>
      </c>
      <c r="B38" s="22" t="s">
        <v>197</v>
      </c>
      <c r="C38" s="27" t="s">
        <v>195</v>
      </c>
      <c r="D38" s="38">
        <v>35588.7889</v>
      </c>
    </row>
    <row r="39" spans="1:4" ht="18.75" customHeight="1">
      <c r="A39" s="80" t="s">
        <v>215</v>
      </c>
      <c r="B39" s="22" t="s">
        <v>197</v>
      </c>
      <c r="C39" s="23" t="s">
        <v>205</v>
      </c>
      <c r="D39" s="35">
        <v>60433.6</v>
      </c>
    </row>
    <row r="40" spans="1:4" ht="16.5" customHeight="1">
      <c r="A40" s="104" t="s">
        <v>354</v>
      </c>
      <c r="B40" s="22"/>
      <c r="C40" s="23"/>
      <c r="D40" s="35">
        <v>-30433.6</v>
      </c>
    </row>
    <row r="41" spans="1:4" ht="16.5" customHeight="1">
      <c r="A41" s="104" t="s">
        <v>353</v>
      </c>
      <c r="B41" s="22"/>
      <c r="C41" s="23"/>
      <c r="D41" s="35">
        <f>D39+D40</f>
        <v>30000</v>
      </c>
    </row>
    <row r="42" spans="1:4" ht="18" customHeight="1">
      <c r="A42" s="80" t="s">
        <v>229</v>
      </c>
      <c r="B42" s="22" t="s">
        <v>197</v>
      </c>
      <c r="C42" s="23" t="s">
        <v>196</v>
      </c>
      <c r="D42" s="38">
        <v>243610.55686</v>
      </c>
    </row>
    <row r="43" spans="1:4" ht="28.5" customHeight="1">
      <c r="A43" s="80" t="s">
        <v>216</v>
      </c>
      <c r="B43" s="22" t="s">
        <v>197</v>
      </c>
      <c r="C43" s="23" t="s">
        <v>197</v>
      </c>
      <c r="D43" s="35">
        <v>27534</v>
      </c>
    </row>
    <row r="44" spans="1:4" ht="18" customHeight="1">
      <c r="A44" s="81" t="s">
        <v>217</v>
      </c>
      <c r="B44" s="20" t="s">
        <v>200</v>
      </c>
      <c r="C44" s="18"/>
      <c r="D44" s="34">
        <f>D47+D48+D52+D55+D51</f>
        <v>1686244.6</v>
      </c>
    </row>
    <row r="45" spans="1:4" ht="15" customHeight="1">
      <c r="A45" s="104" t="s">
        <v>354</v>
      </c>
      <c r="B45" s="20"/>
      <c r="C45" s="18"/>
      <c r="D45" s="35">
        <f>D49+D53</f>
        <v>14947</v>
      </c>
    </row>
    <row r="46" spans="1:4" ht="15" customHeight="1">
      <c r="A46" s="104" t="s">
        <v>353</v>
      </c>
      <c r="B46" s="20"/>
      <c r="C46" s="18"/>
      <c r="D46" s="35">
        <f>D44+D45</f>
        <v>1701191.6</v>
      </c>
    </row>
    <row r="47" spans="1:6" ht="15" customHeight="1">
      <c r="A47" s="80" t="s">
        <v>218</v>
      </c>
      <c r="B47" s="22" t="s">
        <v>200</v>
      </c>
      <c r="C47" s="23" t="s">
        <v>195</v>
      </c>
      <c r="D47" s="35">
        <v>557693</v>
      </c>
      <c r="F47" s="2"/>
    </row>
    <row r="48" spans="1:6" ht="16.5" customHeight="1">
      <c r="A48" s="80" t="s">
        <v>219</v>
      </c>
      <c r="B48" s="22" t="s">
        <v>200</v>
      </c>
      <c r="C48" s="23" t="s">
        <v>205</v>
      </c>
      <c r="D48" s="33">
        <f>1055066.6+170</f>
        <v>1055236.6</v>
      </c>
      <c r="F48" s="2"/>
    </row>
    <row r="49" spans="1:6" ht="16.5" customHeight="1">
      <c r="A49" s="104" t="s">
        <v>354</v>
      </c>
      <c r="B49" s="22"/>
      <c r="C49" s="23"/>
      <c r="D49" s="33">
        <v>280</v>
      </c>
      <c r="F49" s="2"/>
    </row>
    <row r="50" spans="1:6" ht="16.5" customHeight="1">
      <c r="A50" s="104" t="s">
        <v>353</v>
      </c>
      <c r="B50" s="22"/>
      <c r="C50" s="23"/>
      <c r="D50" s="33">
        <f>D48+D49</f>
        <v>1055516.6</v>
      </c>
      <c r="F50" s="2"/>
    </row>
    <row r="51" spans="1:4" ht="18.75" customHeight="1">
      <c r="A51" s="80" t="s">
        <v>102</v>
      </c>
      <c r="B51" s="7" t="s">
        <v>200</v>
      </c>
      <c r="C51" s="5" t="s">
        <v>196</v>
      </c>
      <c r="D51" s="35">
        <v>7436</v>
      </c>
    </row>
    <row r="52" spans="1:4" ht="18" customHeight="1">
      <c r="A52" s="80" t="s">
        <v>220</v>
      </c>
      <c r="B52" s="22" t="s">
        <v>200</v>
      </c>
      <c r="C52" s="23" t="s">
        <v>200</v>
      </c>
      <c r="D52" s="35">
        <v>7360</v>
      </c>
    </row>
    <row r="53" spans="1:4" ht="15.75" customHeight="1">
      <c r="A53" s="104" t="s">
        <v>354</v>
      </c>
      <c r="B53" s="22"/>
      <c r="C53" s="23"/>
      <c r="D53" s="35">
        <v>14667</v>
      </c>
    </row>
    <row r="54" spans="1:4" ht="15" customHeight="1">
      <c r="A54" s="104" t="s">
        <v>353</v>
      </c>
      <c r="B54" s="22"/>
      <c r="C54" s="23"/>
      <c r="D54" s="35">
        <f>D52+D53</f>
        <v>22027</v>
      </c>
    </row>
    <row r="55" spans="1:6" ht="15" customHeight="1">
      <c r="A55" s="80" t="s">
        <v>221</v>
      </c>
      <c r="B55" s="22" t="s">
        <v>200</v>
      </c>
      <c r="C55" s="23" t="s">
        <v>209</v>
      </c>
      <c r="D55" s="35">
        <v>58519</v>
      </c>
      <c r="F55" s="2"/>
    </row>
    <row r="56" spans="1:4" ht="30" customHeight="1">
      <c r="A56" s="81" t="s">
        <v>43</v>
      </c>
      <c r="B56" s="20" t="s">
        <v>212</v>
      </c>
      <c r="C56" s="18"/>
      <c r="D56" s="34">
        <f>D57+D58</f>
        <v>66789</v>
      </c>
    </row>
    <row r="57" spans="1:6" ht="15" customHeight="1">
      <c r="A57" s="80" t="s">
        <v>188</v>
      </c>
      <c r="B57" s="22" t="s">
        <v>212</v>
      </c>
      <c r="C57" s="23" t="s">
        <v>195</v>
      </c>
      <c r="D57" s="35">
        <v>58884</v>
      </c>
      <c r="F57" s="2"/>
    </row>
    <row r="58" spans="1:6" ht="29.25" customHeight="1">
      <c r="A58" s="80" t="s">
        <v>189</v>
      </c>
      <c r="B58" s="22" t="s">
        <v>212</v>
      </c>
      <c r="C58" s="23" t="s">
        <v>198</v>
      </c>
      <c r="D58" s="35">
        <v>7905</v>
      </c>
      <c r="F58" s="2"/>
    </row>
    <row r="59" spans="1:6" ht="16.5" customHeight="1">
      <c r="A59" s="81" t="s">
        <v>180</v>
      </c>
      <c r="B59" s="20" t="s">
        <v>209</v>
      </c>
      <c r="C59" s="18"/>
      <c r="D59" s="41">
        <f>D60+D61+D62+D63+D64+D65</f>
        <v>585920.501</v>
      </c>
      <c r="F59" s="111"/>
    </row>
    <row r="60" spans="1:4" ht="14.25" customHeight="1">
      <c r="A60" s="80" t="s">
        <v>179</v>
      </c>
      <c r="B60" s="22" t="s">
        <v>209</v>
      </c>
      <c r="C60" s="23" t="s">
        <v>195</v>
      </c>
      <c r="D60" s="35">
        <v>346506</v>
      </c>
    </row>
    <row r="61" spans="1:4" ht="15" customHeight="1">
      <c r="A61" s="80" t="s">
        <v>181</v>
      </c>
      <c r="B61" s="22" t="s">
        <v>209</v>
      </c>
      <c r="C61" s="23" t="s">
        <v>205</v>
      </c>
      <c r="D61" s="35">
        <v>65260</v>
      </c>
    </row>
    <row r="62" spans="1:4" ht="16.5" customHeight="1">
      <c r="A62" s="80" t="s">
        <v>230</v>
      </c>
      <c r="B62" s="22" t="s">
        <v>209</v>
      </c>
      <c r="C62" s="23" t="s">
        <v>196</v>
      </c>
      <c r="D62" s="35">
        <v>78</v>
      </c>
    </row>
    <row r="63" spans="1:4" ht="15.75" customHeight="1">
      <c r="A63" s="80" t="s">
        <v>182</v>
      </c>
      <c r="B63" s="22" t="s">
        <v>209</v>
      </c>
      <c r="C63" s="23" t="s">
        <v>208</v>
      </c>
      <c r="D63" s="35">
        <v>91533</v>
      </c>
    </row>
    <row r="64" spans="1:4" ht="18.75" customHeight="1">
      <c r="A64" s="80" t="s">
        <v>183</v>
      </c>
      <c r="B64" s="22" t="s">
        <v>209</v>
      </c>
      <c r="C64" s="23" t="s">
        <v>212</v>
      </c>
      <c r="D64" s="42">
        <f>25962.501-170</f>
        <v>25792.501</v>
      </c>
    </row>
    <row r="65" spans="1:4" ht="30" customHeight="1">
      <c r="A65" s="80" t="s">
        <v>184</v>
      </c>
      <c r="B65" s="22" t="s">
        <v>209</v>
      </c>
      <c r="C65" s="23" t="s">
        <v>223</v>
      </c>
      <c r="D65" s="35">
        <v>56751</v>
      </c>
    </row>
    <row r="66" spans="1:4" ht="16.5" customHeight="1">
      <c r="A66" s="81" t="s">
        <v>222</v>
      </c>
      <c r="B66" s="20" t="s">
        <v>223</v>
      </c>
      <c r="C66" s="18"/>
      <c r="D66" s="41">
        <f>D67+D68+D69+D70</f>
        <v>152371.092</v>
      </c>
    </row>
    <row r="67" spans="1:4" ht="15" customHeight="1">
      <c r="A67" s="80" t="s">
        <v>224</v>
      </c>
      <c r="B67" s="22" t="s">
        <v>223</v>
      </c>
      <c r="C67" s="23" t="s">
        <v>195</v>
      </c>
      <c r="D67" s="35">
        <v>22758</v>
      </c>
    </row>
    <row r="68" spans="1:4" ht="15" customHeight="1">
      <c r="A68" s="80" t="s">
        <v>225</v>
      </c>
      <c r="B68" s="22" t="s">
        <v>223</v>
      </c>
      <c r="C68" s="23" t="s">
        <v>196</v>
      </c>
      <c r="D68" s="42">
        <v>83485.592</v>
      </c>
    </row>
    <row r="69" spans="1:4" ht="15" customHeight="1">
      <c r="A69" s="80" t="s">
        <v>185</v>
      </c>
      <c r="B69" s="22" t="s">
        <v>223</v>
      </c>
      <c r="C69" s="23" t="s">
        <v>208</v>
      </c>
      <c r="D69" s="35">
        <v>39282.6</v>
      </c>
    </row>
    <row r="70" spans="1:4" ht="15.75" customHeight="1">
      <c r="A70" s="80" t="s">
        <v>142</v>
      </c>
      <c r="B70" s="7" t="s">
        <v>223</v>
      </c>
      <c r="C70" s="5" t="s">
        <v>198</v>
      </c>
      <c r="D70" s="35">
        <v>6844.9</v>
      </c>
    </row>
    <row r="71" spans="1:6" ht="14.25" customHeight="1">
      <c r="A71" s="81" t="s">
        <v>226</v>
      </c>
      <c r="B71" s="20"/>
      <c r="C71" s="20"/>
      <c r="D71" s="37">
        <f>D11+D27+D29+D32+D35+D44+D56+D59+D66</f>
        <v>3231593.4387600003</v>
      </c>
      <c r="E71" s="2"/>
      <c r="F71" s="2"/>
    </row>
    <row r="72" spans="1:4" ht="15.75" customHeight="1">
      <c r="A72" s="104" t="s">
        <v>354</v>
      </c>
      <c r="B72" s="20"/>
      <c r="C72" s="18"/>
      <c r="D72" s="34">
        <f>D12+D36+D45</f>
        <v>-15486.599999999999</v>
      </c>
    </row>
    <row r="73" spans="1:4" ht="15.75" customHeight="1">
      <c r="A73" s="104" t="s">
        <v>353</v>
      </c>
      <c r="B73" s="20"/>
      <c r="C73" s="18"/>
      <c r="D73" s="37">
        <f>D71+D72</f>
        <v>3216106.83876</v>
      </c>
    </row>
    <row r="74" spans="1:4" ht="15.75" customHeight="1">
      <c r="A74" s="86"/>
      <c r="B74" s="32"/>
      <c r="C74" s="18"/>
      <c r="D74" s="117"/>
    </row>
    <row r="75" spans="1:4" ht="33" customHeight="1">
      <c r="A75" s="115" t="s">
        <v>3</v>
      </c>
      <c r="B75" s="23"/>
      <c r="C75" s="23"/>
      <c r="D75" s="119" t="s">
        <v>171</v>
      </c>
    </row>
    <row r="76" ht="33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</sheetData>
  <mergeCells count="5">
    <mergeCell ref="A6:D7"/>
    <mergeCell ref="A9:A10"/>
    <mergeCell ref="B9:B10"/>
    <mergeCell ref="C9:C10"/>
    <mergeCell ref="D9:D10"/>
  </mergeCells>
  <printOptions/>
  <pageMargins left="0.5905511811023623" right="0.3937007874015748" top="0.3937007874015748" bottom="0.3937007874015748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3"/>
  <dimension ref="A1:CF336"/>
  <sheetViews>
    <sheetView workbookViewId="0" topLeftCell="A1">
      <pane xSplit="1" ySplit="11" topLeftCell="B109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E6" sqref="E6:F6"/>
    </sheetView>
  </sheetViews>
  <sheetFormatPr defaultColWidth="9.00390625" defaultRowHeight="12.75"/>
  <cols>
    <col min="1" max="1" width="54.75390625" style="47" customWidth="1"/>
    <col min="2" max="2" width="3.875" style="13" customWidth="1"/>
    <col min="3" max="3" width="4.125" style="13" customWidth="1"/>
    <col min="4" max="4" width="8.625" style="13" customWidth="1"/>
    <col min="5" max="5" width="3.875" style="59" customWidth="1"/>
    <col min="6" max="6" width="11.00390625" style="10" customWidth="1"/>
    <col min="7" max="7" width="11.125" style="10" customWidth="1"/>
    <col min="8" max="8" width="12.75390625" style="0" customWidth="1"/>
    <col min="9" max="9" width="13.75390625" style="0" bestFit="1" customWidth="1"/>
    <col min="10" max="10" width="11.25390625" style="0" customWidth="1"/>
    <col min="11" max="11" width="9.625" style="0" bestFit="1" customWidth="1"/>
    <col min="12" max="84" width="8.875" style="0" customWidth="1"/>
    <col min="85" max="16384" width="8.875" style="1" customWidth="1"/>
  </cols>
  <sheetData>
    <row r="1" spans="2:5" ht="15">
      <c r="B1" s="11" t="s">
        <v>125</v>
      </c>
      <c r="C1" s="59"/>
      <c r="D1" s="10"/>
      <c r="E1" s="10"/>
    </row>
    <row r="2" spans="2:5" ht="15">
      <c r="B2" s="11" t="s">
        <v>126</v>
      </c>
      <c r="C2" s="59"/>
      <c r="D2" s="10"/>
      <c r="E2" s="10"/>
    </row>
    <row r="3" spans="2:5" ht="15">
      <c r="B3" s="11" t="s">
        <v>127</v>
      </c>
      <c r="C3" s="59"/>
      <c r="D3" s="10"/>
      <c r="E3" s="10"/>
    </row>
    <row r="4" spans="2:5" ht="15">
      <c r="B4" s="46" t="s">
        <v>472</v>
      </c>
      <c r="C4" s="59"/>
      <c r="D4" s="10"/>
      <c r="E4" s="10"/>
    </row>
    <row r="5" spans="6:7" ht="15">
      <c r="F5" s="14"/>
      <c r="G5" s="14"/>
    </row>
    <row r="6" ht="7.5" customHeight="1"/>
    <row r="7" spans="1:7" ht="15.75" customHeight="1">
      <c r="A7" s="131" t="s">
        <v>380</v>
      </c>
      <c r="B7" s="131"/>
      <c r="C7" s="131"/>
      <c r="D7" s="131"/>
      <c r="E7" s="131"/>
      <c r="F7" s="131"/>
      <c r="G7" s="131"/>
    </row>
    <row r="8" spans="1:7" ht="12.75">
      <c r="A8" s="131"/>
      <c r="B8" s="131"/>
      <c r="C8" s="131"/>
      <c r="D8" s="131"/>
      <c r="E8" s="131"/>
      <c r="F8" s="131"/>
      <c r="G8" s="131"/>
    </row>
    <row r="9" ht="15" customHeight="1">
      <c r="G9" s="54" t="s">
        <v>190</v>
      </c>
    </row>
    <row r="10" spans="1:7" ht="15.75" customHeight="1">
      <c r="A10" s="132" t="s">
        <v>186</v>
      </c>
      <c r="B10" s="125" t="s">
        <v>192</v>
      </c>
      <c r="C10" s="125" t="s">
        <v>193</v>
      </c>
      <c r="D10" s="125" t="s">
        <v>232</v>
      </c>
      <c r="E10" s="125" t="s">
        <v>233</v>
      </c>
      <c r="F10" s="134" t="s">
        <v>245</v>
      </c>
      <c r="G10" s="135"/>
    </row>
    <row r="11" spans="1:84" s="3" customFormat="1" ht="25.5" customHeight="1">
      <c r="A11" s="133"/>
      <c r="B11" s="126"/>
      <c r="C11" s="126"/>
      <c r="D11" s="126"/>
      <c r="E11" s="126"/>
      <c r="F11" s="60" t="s">
        <v>144</v>
      </c>
      <c r="G11" s="61" t="s">
        <v>72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1:7" ht="18.75" customHeight="1">
      <c r="A12" s="48" t="s">
        <v>194</v>
      </c>
      <c r="B12" s="17" t="s">
        <v>195</v>
      </c>
      <c r="C12" s="18"/>
      <c r="D12" s="17"/>
      <c r="E12" s="19"/>
      <c r="F12" s="55">
        <f>F13+F19+F23+F27+F33+F37+F41</f>
        <v>338487.3</v>
      </c>
      <c r="G12" s="55">
        <f>G13+G19+G23+G27+G33+G37+G41</f>
        <v>374045.3</v>
      </c>
    </row>
    <row r="13" spans="1:7" ht="50.25" customHeight="1">
      <c r="A13" s="49" t="s">
        <v>176</v>
      </c>
      <c r="B13" s="22" t="s">
        <v>195</v>
      </c>
      <c r="C13" s="23" t="s">
        <v>196</v>
      </c>
      <c r="D13" s="22"/>
      <c r="E13" s="7"/>
      <c r="F13" s="35">
        <f>F14</f>
        <v>29332</v>
      </c>
      <c r="G13" s="35">
        <f>G14</f>
        <v>30535</v>
      </c>
    </row>
    <row r="14" spans="1:7" ht="48" customHeight="1">
      <c r="A14" s="49" t="s">
        <v>93</v>
      </c>
      <c r="B14" s="22" t="s">
        <v>195</v>
      </c>
      <c r="C14" s="23" t="s">
        <v>196</v>
      </c>
      <c r="D14" s="22" t="s">
        <v>234</v>
      </c>
      <c r="E14" s="7"/>
      <c r="F14" s="35">
        <f>F15+F17</f>
        <v>29332</v>
      </c>
      <c r="G14" s="35">
        <f>G15+G17</f>
        <v>30535</v>
      </c>
    </row>
    <row r="15" spans="1:7" ht="13.5" customHeight="1">
      <c r="A15" s="49" t="s">
        <v>235</v>
      </c>
      <c r="B15" s="22" t="s">
        <v>195</v>
      </c>
      <c r="C15" s="23" t="s">
        <v>196</v>
      </c>
      <c r="D15" s="22" t="s">
        <v>236</v>
      </c>
      <c r="E15" s="7"/>
      <c r="F15" s="35">
        <f>F16</f>
        <v>19829</v>
      </c>
      <c r="G15" s="35">
        <f>G16</f>
        <v>20642</v>
      </c>
    </row>
    <row r="16" spans="1:7" ht="18" customHeight="1">
      <c r="A16" s="49" t="s">
        <v>237</v>
      </c>
      <c r="B16" s="22" t="s">
        <v>195</v>
      </c>
      <c r="C16" s="23" t="s">
        <v>196</v>
      </c>
      <c r="D16" s="22" t="s">
        <v>236</v>
      </c>
      <c r="E16" s="7" t="s">
        <v>238</v>
      </c>
      <c r="F16" s="35">
        <v>19829</v>
      </c>
      <c r="G16" s="35">
        <v>20642</v>
      </c>
    </row>
    <row r="17" spans="1:7" ht="48" customHeight="1">
      <c r="A17" s="49" t="s">
        <v>239</v>
      </c>
      <c r="B17" s="22" t="s">
        <v>195</v>
      </c>
      <c r="C17" s="23" t="s">
        <v>196</v>
      </c>
      <c r="D17" s="7" t="s">
        <v>94</v>
      </c>
      <c r="E17" s="7"/>
      <c r="F17" s="35">
        <f>F18</f>
        <v>9503</v>
      </c>
      <c r="G17" s="35">
        <f>G18</f>
        <v>9893</v>
      </c>
    </row>
    <row r="18" spans="1:7" ht="30" customHeight="1">
      <c r="A18" s="49" t="s">
        <v>237</v>
      </c>
      <c r="B18" s="22" t="s">
        <v>195</v>
      </c>
      <c r="C18" s="23" t="s">
        <v>196</v>
      </c>
      <c r="D18" s="7" t="s">
        <v>94</v>
      </c>
      <c r="E18" s="7" t="s">
        <v>238</v>
      </c>
      <c r="F18" s="35">
        <v>9503</v>
      </c>
      <c r="G18" s="35">
        <v>9893</v>
      </c>
    </row>
    <row r="19" spans="1:7" ht="82.5" customHeight="1">
      <c r="A19" s="49" t="s">
        <v>178</v>
      </c>
      <c r="B19" s="22" t="s">
        <v>195</v>
      </c>
      <c r="C19" s="16" t="s">
        <v>228</v>
      </c>
      <c r="D19" s="22"/>
      <c r="E19" s="7"/>
      <c r="F19" s="35">
        <f aca="true" t="shared" si="0" ref="F19:G21">F20</f>
        <v>153177</v>
      </c>
      <c r="G19" s="35">
        <f t="shared" si="0"/>
        <v>159460</v>
      </c>
    </row>
    <row r="20" spans="1:7" ht="51" customHeight="1">
      <c r="A20" s="49" t="s">
        <v>93</v>
      </c>
      <c r="B20" s="22" t="s">
        <v>195</v>
      </c>
      <c r="C20" s="16" t="s">
        <v>95</v>
      </c>
      <c r="D20" s="22" t="s">
        <v>234</v>
      </c>
      <c r="E20" s="7"/>
      <c r="F20" s="35">
        <f t="shared" si="0"/>
        <v>153177</v>
      </c>
      <c r="G20" s="35">
        <f t="shared" si="0"/>
        <v>159460</v>
      </c>
    </row>
    <row r="21" spans="1:7" ht="30.75" customHeight="1">
      <c r="A21" s="49" t="s">
        <v>247</v>
      </c>
      <c r="B21" s="22" t="s">
        <v>195</v>
      </c>
      <c r="C21" s="16" t="s">
        <v>95</v>
      </c>
      <c r="D21" s="7" t="s">
        <v>96</v>
      </c>
      <c r="E21" s="7"/>
      <c r="F21" s="35">
        <f t="shared" si="0"/>
        <v>153177</v>
      </c>
      <c r="G21" s="35">
        <f t="shared" si="0"/>
        <v>159460</v>
      </c>
    </row>
    <row r="22" spans="1:7" ht="30" customHeight="1">
      <c r="A22" s="49" t="s">
        <v>237</v>
      </c>
      <c r="B22" s="22" t="s">
        <v>195</v>
      </c>
      <c r="C22" s="16" t="s">
        <v>95</v>
      </c>
      <c r="D22" s="7" t="s">
        <v>96</v>
      </c>
      <c r="E22" s="7" t="s">
        <v>238</v>
      </c>
      <c r="F22" s="35">
        <v>153177</v>
      </c>
      <c r="G22" s="35">
        <v>159460</v>
      </c>
    </row>
    <row r="23" spans="1:7" ht="50.25" customHeight="1">
      <c r="A23" s="49" t="s">
        <v>231</v>
      </c>
      <c r="B23" s="22" t="s">
        <v>195</v>
      </c>
      <c r="C23" s="23" t="s">
        <v>198</v>
      </c>
      <c r="D23" s="22"/>
      <c r="E23" s="7"/>
      <c r="F23" s="35">
        <f aca="true" t="shared" si="1" ref="F23:G25">F24</f>
        <v>18468</v>
      </c>
      <c r="G23" s="35">
        <f t="shared" si="1"/>
        <v>19226</v>
      </c>
    </row>
    <row r="24" spans="1:7" ht="52.5" customHeight="1">
      <c r="A24" s="49" t="s">
        <v>93</v>
      </c>
      <c r="B24" s="22" t="s">
        <v>195</v>
      </c>
      <c r="C24" s="23" t="s">
        <v>198</v>
      </c>
      <c r="D24" s="22" t="s">
        <v>234</v>
      </c>
      <c r="E24" s="7"/>
      <c r="F24" s="35">
        <f t="shared" si="1"/>
        <v>18468</v>
      </c>
      <c r="G24" s="35">
        <f t="shared" si="1"/>
        <v>19226</v>
      </c>
    </row>
    <row r="25" spans="1:7" ht="38.25" customHeight="1">
      <c r="A25" s="49" t="s">
        <v>240</v>
      </c>
      <c r="B25" s="22" t="s">
        <v>195</v>
      </c>
      <c r="C25" s="23" t="s">
        <v>198</v>
      </c>
      <c r="D25" s="7" t="s">
        <v>97</v>
      </c>
      <c r="E25" s="7"/>
      <c r="F25" s="35">
        <f t="shared" si="1"/>
        <v>18468</v>
      </c>
      <c r="G25" s="35">
        <f t="shared" si="1"/>
        <v>19226</v>
      </c>
    </row>
    <row r="26" spans="1:7" ht="28.5" customHeight="1">
      <c r="A26" s="49" t="s">
        <v>237</v>
      </c>
      <c r="B26" s="22" t="s">
        <v>195</v>
      </c>
      <c r="C26" s="23" t="s">
        <v>198</v>
      </c>
      <c r="D26" s="7" t="s">
        <v>97</v>
      </c>
      <c r="E26" s="7" t="s">
        <v>238</v>
      </c>
      <c r="F26" s="35">
        <f>11407+7061</f>
        <v>18468</v>
      </c>
      <c r="G26" s="35">
        <f>7351+11875</f>
        <v>19226</v>
      </c>
    </row>
    <row r="27" spans="1:7" ht="20.25" customHeight="1">
      <c r="A27" s="49" t="s">
        <v>199</v>
      </c>
      <c r="B27" s="22" t="s">
        <v>195</v>
      </c>
      <c r="C27" s="23" t="s">
        <v>200</v>
      </c>
      <c r="D27" s="22"/>
      <c r="E27" s="7"/>
      <c r="F27" s="35">
        <f>F28+F31</f>
        <v>5698</v>
      </c>
      <c r="G27" s="35">
        <f>G28+G31</f>
        <v>1414</v>
      </c>
    </row>
    <row r="28" spans="1:7" ht="48" customHeight="1">
      <c r="A28" s="49" t="s">
        <v>93</v>
      </c>
      <c r="B28" s="22" t="s">
        <v>195</v>
      </c>
      <c r="C28" s="23" t="s">
        <v>200</v>
      </c>
      <c r="D28" s="22" t="s">
        <v>234</v>
      </c>
      <c r="E28" s="7"/>
      <c r="F28" s="35">
        <f>F29</f>
        <v>1358</v>
      </c>
      <c r="G28" s="35">
        <f>G29</f>
        <v>1414</v>
      </c>
    </row>
    <row r="29" spans="1:7" ht="37.5" customHeight="1">
      <c r="A29" s="49" t="s">
        <v>242</v>
      </c>
      <c r="B29" s="22" t="s">
        <v>195</v>
      </c>
      <c r="C29" s="23" t="s">
        <v>200</v>
      </c>
      <c r="D29" s="7" t="s">
        <v>243</v>
      </c>
      <c r="E29" s="7"/>
      <c r="F29" s="35">
        <f>F30</f>
        <v>1358</v>
      </c>
      <c r="G29" s="35">
        <f>G30</f>
        <v>1414</v>
      </c>
    </row>
    <row r="30" spans="1:7" ht="29.25" customHeight="1">
      <c r="A30" s="49" t="s">
        <v>237</v>
      </c>
      <c r="B30" s="22" t="s">
        <v>195</v>
      </c>
      <c r="C30" s="23" t="s">
        <v>200</v>
      </c>
      <c r="D30" s="7" t="s">
        <v>243</v>
      </c>
      <c r="E30" s="7" t="s">
        <v>238</v>
      </c>
      <c r="F30" s="35">
        <v>1358</v>
      </c>
      <c r="G30" s="35">
        <v>1414</v>
      </c>
    </row>
    <row r="31" spans="1:7" ht="27" customHeight="1">
      <c r="A31" s="49" t="s">
        <v>98</v>
      </c>
      <c r="B31" s="22" t="s">
        <v>195</v>
      </c>
      <c r="C31" s="23" t="s">
        <v>200</v>
      </c>
      <c r="D31" s="7" t="s">
        <v>244</v>
      </c>
      <c r="E31" s="7"/>
      <c r="F31" s="35">
        <f>F32</f>
        <v>4340</v>
      </c>
      <c r="G31" s="35">
        <f>G32</f>
        <v>0</v>
      </c>
    </row>
    <row r="32" spans="1:7" ht="24" customHeight="1">
      <c r="A32" s="49" t="s">
        <v>237</v>
      </c>
      <c r="B32" s="22" t="s">
        <v>195</v>
      </c>
      <c r="C32" s="23" t="s">
        <v>200</v>
      </c>
      <c r="D32" s="7" t="s">
        <v>244</v>
      </c>
      <c r="E32" s="7" t="s">
        <v>238</v>
      </c>
      <c r="F32" s="35">
        <v>4340</v>
      </c>
      <c r="G32" s="35">
        <v>0</v>
      </c>
    </row>
    <row r="33" spans="1:7" ht="27" customHeight="1">
      <c r="A33" s="49" t="s">
        <v>191</v>
      </c>
      <c r="B33" s="22" t="s">
        <v>195</v>
      </c>
      <c r="C33" s="23" t="s">
        <v>227</v>
      </c>
      <c r="D33" s="22"/>
      <c r="E33" s="7"/>
      <c r="F33" s="35">
        <f aca="true" t="shared" si="2" ref="F33:G35">F34</f>
        <v>80000</v>
      </c>
      <c r="G33" s="35">
        <f t="shared" si="2"/>
        <v>110000</v>
      </c>
    </row>
    <row r="34" spans="1:7" ht="24.75" customHeight="1">
      <c r="A34" s="49" t="s">
        <v>284</v>
      </c>
      <c r="B34" s="22" t="s">
        <v>195</v>
      </c>
      <c r="C34" s="23" t="s">
        <v>227</v>
      </c>
      <c r="D34" s="22" t="s">
        <v>285</v>
      </c>
      <c r="E34" s="7"/>
      <c r="F34" s="35">
        <f t="shared" si="2"/>
        <v>80000</v>
      </c>
      <c r="G34" s="35">
        <f t="shared" si="2"/>
        <v>110000</v>
      </c>
    </row>
    <row r="35" spans="1:7" ht="26.25" customHeight="1">
      <c r="A35" s="49" t="s">
        <v>286</v>
      </c>
      <c r="B35" s="22" t="s">
        <v>195</v>
      </c>
      <c r="C35" s="23" t="s">
        <v>227</v>
      </c>
      <c r="D35" s="22" t="s">
        <v>287</v>
      </c>
      <c r="E35" s="7"/>
      <c r="F35" s="36">
        <f t="shared" si="2"/>
        <v>80000</v>
      </c>
      <c r="G35" s="36">
        <f t="shared" si="2"/>
        <v>110000</v>
      </c>
    </row>
    <row r="36" spans="1:7" ht="17.25" customHeight="1">
      <c r="A36" s="49" t="s">
        <v>250</v>
      </c>
      <c r="B36" s="22" t="s">
        <v>195</v>
      </c>
      <c r="C36" s="23" t="s">
        <v>227</v>
      </c>
      <c r="D36" s="22" t="s">
        <v>287</v>
      </c>
      <c r="E36" s="24" t="s">
        <v>251</v>
      </c>
      <c r="F36" s="36">
        <v>80000</v>
      </c>
      <c r="G36" s="36">
        <v>110000</v>
      </c>
    </row>
    <row r="37" spans="1:7" ht="15.75" customHeight="1">
      <c r="A37" s="49" t="s">
        <v>202</v>
      </c>
      <c r="B37" s="22" t="s">
        <v>195</v>
      </c>
      <c r="C37" s="23" t="s">
        <v>201</v>
      </c>
      <c r="D37" s="22"/>
      <c r="E37" s="7"/>
      <c r="F37" s="35">
        <f aca="true" t="shared" si="3" ref="F37:G39">F38</f>
        <v>1009</v>
      </c>
      <c r="G37" s="35">
        <f t="shared" si="3"/>
        <v>1032</v>
      </c>
    </row>
    <row r="38" spans="1:7" ht="17.25" customHeight="1">
      <c r="A38" s="49" t="s">
        <v>202</v>
      </c>
      <c r="B38" s="22" t="s">
        <v>195</v>
      </c>
      <c r="C38" s="23" t="s">
        <v>201</v>
      </c>
      <c r="D38" s="22" t="s">
        <v>248</v>
      </c>
      <c r="E38" s="7"/>
      <c r="F38" s="35">
        <f t="shared" si="3"/>
        <v>1009</v>
      </c>
      <c r="G38" s="35">
        <f t="shared" si="3"/>
        <v>1032</v>
      </c>
    </row>
    <row r="39" spans="1:7" ht="18" customHeight="1">
      <c r="A39" s="49" t="s">
        <v>294</v>
      </c>
      <c r="B39" s="22" t="s">
        <v>195</v>
      </c>
      <c r="C39" s="23" t="s">
        <v>201</v>
      </c>
      <c r="D39" s="22" t="s">
        <v>249</v>
      </c>
      <c r="E39" s="7"/>
      <c r="F39" s="35">
        <f t="shared" si="3"/>
        <v>1009</v>
      </c>
      <c r="G39" s="35">
        <f t="shared" si="3"/>
        <v>1032</v>
      </c>
    </row>
    <row r="40" spans="1:7" ht="16.5" customHeight="1">
      <c r="A40" s="49" t="s">
        <v>250</v>
      </c>
      <c r="B40" s="22" t="s">
        <v>195</v>
      </c>
      <c r="C40" s="23" t="s">
        <v>201</v>
      </c>
      <c r="D40" s="22" t="s">
        <v>249</v>
      </c>
      <c r="E40" s="7" t="s">
        <v>251</v>
      </c>
      <c r="F40" s="35">
        <v>1009</v>
      </c>
      <c r="G40" s="35">
        <v>1032</v>
      </c>
    </row>
    <row r="41" spans="1:7" ht="15" customHeight="1">
      <c r="A41" s="49" t="s">
        <v>203</v>
      </c>
      <c r="B41" s="22" t="s">
        <v>195</v>
      </c>
      <c r="C41" s="23" t="s">
        <v>177</v>
      </c>
      <c r="D41" s="22"/>
      <c r="E41" s="7"/>
      <c r="F41" s="35">
        <f>F44+F47+F42+F50</f>
        <v>50803.3</v>
      </c>
      <c r="G41" s="35">
        <f>G44+G47+G42+G50</f>
        <v>52378.3</v>
      </c>
    </row>
    <row r="42" spans="1:7" ht="33" customHeight="1">
      <c r="A42" s="49" t="s">
        <v>256</v>
      </c>
      <c r="B42" s="22" t="s">
        <v>195</v>
      </c>
      <c r="C42" s="23" t="s">
        <v>177</v>
      </c>
      <c r="D42" s="22" t="s">
        <v>257</v>
      </c>
      <c r="E42" s="7"/>
      <c r="F42" s="35">
        <f>F43</f>
        <v>7168.9</v>
      </c>
      <c r="G42" s="35">
        <f>G43</f>
        <v>7168.9</v>
      </c>
    </row>
    <row r="43" spans="1:7" ht="16.5" customHeight="1">
      <c r="A43" s="49" t="s">
        <v>237</v>
      </c>
      <c r="B43" s="22" t="s">
        <v>195</v>
      </c>
      <c r="C43" s="23" t="s">
        <v>177</v>
      </c>
      <c r="D43" s="22" t="s">
        <v>257</v>
      </c>
      <c r="E43" s="7" t="s">
        <v>238</v>
      </c>
      <c r="F43" s="35">
        <v>7168.9</v>
      </c>
      <c r="G43" s="35">
        <v>7168.9</v>
      </c>
    </row>
    <row r="44" spans="1:7" ht="45.75" customHeight="1">
      <c r="A44" s="49" t="s">
        <v>93</v>
      </c>
      <c r="B44" s="22" t="s">
        <v>195</v>
      </c>
      <c r="C44" s="23" t="s">
        <v>177</v>
      </c>
      <c r="D44" s="22" t="s">
        <v>234</v>
      </c>
      <c r="E44" s="7"/>
      <c r="F44" s="35">
        <f>F45</f>
        <v>36664</v>
      </c>
      <c r="G44" s="35">
        <f>G45</f>
        <v>38169</v>
      </c>
    </row>
    <row r="45" spans="1:7" ht="15.75" customHeight="1">
      <c r="A45" s="49" t="s">
        <v>235</v>
      </c>
      <c r="B45" s="22" t="s">
        <v>195</v>
      </c>
      <c r="C45" s="23" t="s">
        <v>177</v>
      </c>
      <c r="D45" s="22" t="s">
        <v>236</v>
      </c>
      <c r="E45" s="7"/>
      <c r="F45" s="35">
        <f>F46</f>
        <v>36664</v>
      </c>
      <c r="G45" s="35">
        <f>G46</f>
        <v>38169</v>
      </c>
    </row>
    <row r="46" spans="1:7" ht="16.5" customHeight="1">
      <c r="A46" s="49" t="s">
        <v>237</v>
      </c>
      <c r="B46" s="22" t="s">
        <v>195</v>
      </c>
      <c r="C46" s="23" t="s">
        <v>177</v>
      </c>
      <c r="D46" s="22" t="s">
        <v>236</v>
      </c>
      <c r="E46" s="7" t="s">
        <v>238</v>
      </c>
      <c r="F46" s="35">
        <v>36664</v>
      </c>
      <c r="G46" s="35">
        <v>38169</v>
      </c>
    </row>
    <row r="47" spans="1:7" ht="30.75" customHeight="1">
      <c r="A47" s="49" t="s">
        <v>252</v>
      </c>
      <c r="B47" s="22" t="s">
        <v>195</v>
      </c>
      <c r="C47" s="23" t="s">
        <v>177</v>
      </c>
      <c r="D47" s="22" t="s">
        <v>253</v>
      </c>
      <c r="E47" s="7"/>
      <c r="F47" s="35">
        <f>F48+F58</f>
        <v>3441</v>
      </c>
      <c r="G47" s="35">
        <f>G48+G58</f>
        <v>3511</v>
      </c>
    </row>
    <row r="48" spans="1:7" ht="45" customHeight="1">
      <c r="A48" s="49" t="s">
        <v>174</v>
      </c>
      <c r="B48" s="22" t="s">
        <v>195</v>
      </c>
      <c r="C48" s="23" t="s">
        <v>177</v>
      </c>
      <c r="D48" s="22" t="s">
        <v>175</v>
      </c>
      <c r="E48" s="7"/>
      <c r="F48" s="35">
        <f>F49</f>
        <v>1129</v>
      </c>
      <c r="G48" s="35">
        <f>G49</f>
        <v>1154</v>
      </c>
    </row>
    <row r="49" spans="1:7" ht="18.75" customHeight="1">
      <c r="A49" s="49" t="s">
        <v>237</v>
      </c>
      <c r="B49" s="22" t="s">
        <v>195</v>
      </c>
      <c r="C49" s="23" t="s">
        <v>177</v>
      </c>
      <c r="D49" s="22" t="s">
        <v>175</v>
      </c>
      <c r="E49" s="7" t="s">
        <v>238</v>
      </c>
      <c r="F49" s="35">
        <v>1129</v>
      </c>
      <c r="G49" s="35">
        <v>1154</v>
      </c>
    </row>
    <row r="50" spans="1:7" ht="16.5" customHeight="1">
      <c r="A50" s="49" t="s">
        <v>30</v>
      </c>
      <c r="B50" s="5" t="s">
        <v>195</v>
      </c>
      <c r="C50" s="6" t="s">
        <v>177</v>
      </c>
      <c r="D50" s="6" t="s">
        <v>355</v>
      </c>
      <c r="E50" s="7"/>
      <c r="F50" s="33">
        <f>F51</f>
        <v>3529.3999999999996</v>
      </c>
      <c r="G50" s="33">
        <f>G51</f>
        <v>3529.3999999999996</v>
      </c>
    </row>
    <row r="51" spans="1:7" ht="93.75" customHeight="1">
      <c r="A51" s="49" t="s">
        <v>109</v>
      </c>
      <c r="B51" s="5" t="s">
        <v>195</v>
      </c>
      <c r="C51" s="6" t="s">
        <v>177</v>
      </c>
      <c r="D51" s="6" t="s">
        <v>356</v>
      </c>
      <c r="E51" s="7"/>
      <c r="F51" s="33">
        <f>F52+F54+F56</f>
        <v>3529.3999999999996</v>
      </c>
      <c r="G51" s="33">
        <f>G52+G54+G56</f>
        <v>3529.3999999999996</v>
      </c>
    </row>
    <row r="52" spans="1:7" ht="31.5" customHeight="1">
      <c r="A52" s="49" t="s">
        <v>357</v>
      </c>
      <c r="B52" s="5" t="s">
        <v>195</v>
      </c>
      <c r="C52" s="6" t="s">
        <v>177</v>
      </c>
      <c r="D52" s="6" t="s">
        <v>358</v>
      </c>
      <c r="E52" s="7"/>
      <c r="F52" s="33">
        <f>F53</f>
        <v>1165.6</v>
      </c>
      <c r="G52" s="33">
        <f>G53</f>
        <v>1165.6</v>
      </c>
    </row>
    <row r="53" spans="1:7" ht="19.5" customHeight="1">
      <c r="A53" s="49" t="s">
        <v>241</v>
      </c>
      <c r="B53" s="5" t="s">
        <v>195</v>
      </c>
      <c r="C53" s="6" t="s">
        <v>177</v>
      </c>
      <c r="D53" s="6" t="s">
        <v>358</v>
      </c>
      <c r="E53" s="7" t="s">
        <v>238</v>
      </c>
      <c r="F53" s="33">
        <v>1165.6</v>
      </c>
      <c r="G53" s="35">
        <v>1165.6</v>
      </c>
    </row>
    <row r="54" spans="1:7" ht="30" customHeight="1">
      <c r="A54" s="49" t="s">
        <v>374</v>
      </c>
      <c r="B54" s="5" t="s">
        <v>195</v>
      </c>
      <c r="C54" s="6" t="s">
        <v>177</v>
      </c>
      <c r="D54" s="6" t="s">
        <v>359</v>
      </c>
      <c r="E54" s="7"/>
      <c r="F54" s="33">
        <f>F55</f>
        <v>1489.6</v>
      </c>
      <c r="G54" s="33">
        <f>G55</f>
        <v>1489.6</v>
      </c>
    </row>
    <row r="55" spans="1:7" ht="20.25" customHeight="1">
      <c r="A55" s="49" t="s">
        <v>241</v>
      </c>
      <c r="B55" s="5" t="s">
        <v>195</v>
      </c>
      <c r="C55" s="6" t="s">
        <v>177</v>
      </c>
      <c r="D55" s="6" t="s">
        <v>359</v>
      </c>
      <c r="E55" s="7" t="s">
        <v>238</v>
      </c>
      <c r="F55" s="33">
        <v>1489.6</v>
      </c>
      <c r="G55" s="35">
        <v>1489.6</v>
      </c>
    </row>
    <row r="56" spans="1:7" ht="20.25" customHeight="1">
      <c r="A56" s="49" t="s">
        <v>360</v>
      </c>
      <c r="B56" s="5" t="s">
        <v>195</v>
      </c>
      <c r="C56" s="6" t="s">
        <v>177</v>
      </c>
      <c r="D56" s="6" t="s">
        <v>361</v>
      </c>
      <c r="E56" s="7"/>
      <c r="F56" s="33">
        <f>F57</f>
        <v>874.2</v>
      </c>
      <c r="G56" s="33">
        <f>G57</f>
        <v>874.2</v>
      </c>
    </row>
    <row r="57" spans="1:7" ht="20.25" customHeight="1">
      <c r="A57" s="49" t="s">
        <v>241</v>
      </c>
      <c r="B57" s="5" t="s">
        <v>195</v>
      </c>
      <c r="C57" s="6" t="s">
        <v>177</v>
      </c>
      <c r="D57" s="6" t="s">
        <v>361</v>
      </c>
      <c r="E57" s="7" t="s">
        <v>238</v>
      </c>
      <c r="F57" s="33">
        <v>874.2</v>
      </c>
      <c r="G57" s="33">
        <v>874.2</v>
      </c>
    </row>
    <row r="58" spans="1:7" ht="16.5" customHeight="1">
      <c r="A58" s="49" t="s">
        <v>254</v>
      </c>
      <c r="B58" s="22" t="s">
        <v>195</v>
      </c>
      <c r="C58" s="23" t="s">
        <v>177</v>
      </c>
      <c r="D58" s="22" t="s">
        <v>255</v>
      </c>
      <c r="E58" s="7"/>
      <c r="F58" s="35">
        <f>F59</f>
        <v>2312</v>
      </c>
      <c r="G58" s="35">
        <f>G59</f>
        <v>2357</v>
      </c>
    </row>
    <row r="59" spans="1:7" ht="24" customHeight="1">
      <c r="A59" s="49" t="s">
        <v>237</v>
      </c>
      <c r="B59" s="22" t="s">
        <v>195</v>
      </c>
      <c r="C59" s="23" t="s">
        <v>177</v>
      </c>
      <c r="D59" s="22" t="s">
        <v>255</v>
      </c>
      <c r="E59" s="7" t="s">
        <v>238</v>
      </c>
      <c r="F59" s="35">
        <f>F60+F61</f>
        <v>2312</v>
      </c>
      <c r="G59" s="35">
        <f>G60+G61</f>
        <v>2357</v>
      </c>
    </row>
    <row r="60" spans="1:7" ht="21.75" customHeight="1">
      <c r="A60" s="49" t="s">
        <v>89</v>
      </c>
      <c r="B60" s="22" t="s">
        <v>195</v>
      </c>
      <c r="C60" s="23" t="s">
        <v>177</v>
      </c>
      <c r="D60" s="22" t="s">
        <v>105</v>
      </c>
      <c r="E60" s="7" t="s">
        <v>238</v>
      </c>
      <c r="F60" s="35">
        <v>276</v>
      </c>
      <c r="G60" s="35">
        <v>276</v>
      </c>
    </row>
    <row r="61" spans="1:7" ht="45.75" customHeight="1">
      <c r="A61" s="49" t="s">
        <v>29</v>
      </c>
      <c r="B61" s="22" t="s">
        <v>195</v>
      </c>
      <c r="C61" s="23" t="s">
        <v>177</v>
      </c>
      <c r="D61" s="22" t="s">
        <v>154</v>
      </c>
      <c r="E61" s="7" t="s">
        <v>238</v>
      </c>
      <c r="F61" s="35">
        <f>87+95+328+94+1432</f>
        <v>2036</v>
      </c>
      <c r="G61" s="35">
        <f>89+97+335+96+1464</f>
        <v>2081</v>
      </c>
    </row>
    <row r="62" spans="1:7" ht="21" customHeight="1">
      <c r="A62" s="50" t="s">
        <v>204</v>
      </c>
      <c r="B62" s="20" t="s">
        <v>205</v>
      </c>
      <c r="C62" s="18"/>
      <c r="D62" s="20"/>
      <c r="E62" s="21"/>
      <c r="F62" s="34">
        <f aca="true" t="shared" si="4" ref="F62:G65">F63</f>
        <v>247</v>
      </c>
      <c r="G62" s="34">
        <f t="shared" si="4"/>
        <v>253</v>
      </c>
    </row>
    <row r="63" spans="1:7" ht="18" customHeight="1">
      <c r="A63" s="49" t="s">
        <v>206</v>
      </c>
      <c r="B63" s="22" t="s">
        <v>205</v>
      </c>
      <c r="C63" s="23" t="s">
        <v>208</v>
      </c>
      <c r="D63" s="22"/>
      <c r="E63" s="7"/>
      <c r="F63" s="35">
        <f t="shared" si="4"/>
        <v>247</v>
      </c>
      <c r="G63" s="35">
        <f t="shared" si="4"/>
        <v>253</v>
      </c>
    </row>
    <row r="64" spans="1:7" ht="36.75" customHeight="1">
      <c r="A64" s="49" t="s">
        <v>258</v>
      </c>
      <c r="B64" s="22" t="s">
        <v>205</v>
      </c>
      <c r="C64" s="23" t="s">
        <v>208</v>
      </c>
      <c r="D64" s="22" t="s">
        <v>259</v>
      </c>
      <c r="E64" s="7"/>
      <c r="F64" s="35">
        <f t="shared" si="4"/>
        <v>247</v>
      </c>
      <c r="G64" s="35">
        <f t="shared" si="4"/>
        <v>253</v>
      </c>
    </row>
    <row r="65" spans="1:7" ht="27" customHeight="1">
      <c r="A65" s="49" t="s">
        <v>260</v>
      </c>
      <c r="B65" s="22" t="s">
        <v>205</v>
      </c>
      <c r="C65" s="23" t="s">
        <v>208</v>
      </c>
      <c r="D65" s="22" t="s">
        <v>261</v>
      </c>
      <c r="E65" s="7"/>
      <c r="F65" s="35">
        <f t="shared" si="4"/>
        <v>247</v>
      </c>
      <c r="G65" s="35">
        <f t="shared" si="4"/>
        <v>253</v>
      </c>
    </row>
    <row r="66" spans="1:7" ht="20.25" customHeight="1">
      <c r="A66" s="49" t="s">
        <v>237</v>
      </c>
      <c r="B66" s="22" t="s">
        <v>205</v>
      </c>
      <c r="C66" s="23" t="s">
        <v>208</v>
      </c>
      <c r="D66" s="22" t="s">
        <v>261</v>
      </c>
      <c r="E66" s="7" t="s">
        <v>238</v>
      </c>
      <c r="F66" s="35">
        <v>247</v>
      </c>
      <c r="G66" s="35">
        <v>253</v>
      </c>
    </row>
    <row r="67" spans="1:7" ht="28.5">
      <c r="A67" s="50" t="s">
        <v>207</v>
      </c>
      <c r="B67" s="20" t="s">
        <v>196</v>
      </c>
      <c r="C67" s="18"/>
      <c r="D67" s="20"/>
      <c r="E67" s="21"/>
      <c r="F67" s="34">
        <f>F68+F71</f>
        <v>651</v>
      </c>
      <c r="G67" s="34">
        <f>G68+G71</f>
        <v>665</v>
      </c>
    </row>
    <row r="68" spans="1:7" ht="46.5" customHeight="1">
      <c r="A68" s="49" t="s">
        <v>297</v>
      </c>
      <c r="B68" s="22" t="s">
        <v>196</v>
      </c>
      <c r="C68" s="23" t="s">
        <v>209</v>
      </c>
      <c r="D68" s="22"/>
      <c r="E68" s="7"/>
      <c r="F68" s="35">
        <f>F69</f>
        <v>467</v>
      </c>
      <c r="G68" s="35">
        <f>G69</f>
        <v>477</v>
      </c>
    </row>
    <row r="69" spans="1:7" ht="30.75" customHeight="1">
      <c r="A69" s="49" t="s">
        <v>100</v>
      </c>
      <c r="B69" s="22" t="s">
        <v>196</v>
      </c>
      <c r="C69" s="23" t="s">
        <v>209</v>
      </c>
      <c r="D69" s="22" t="s">
        <v>262</v>
      </c>
      <c r="E69" s="7"/>
      <c r="F69" s="35">
        <f>F70</f>
        <v>467</v>
      </c>
      <c r="G69" s="35">
        <f>G70</f>
        <v>477</v>
      </c>
    </row>
    <row r="70" spans="1:7" ht="44.25" customHeight="1">
      <c r="A70" s="49" t="s">
        <v>101</v>
      </c>
      <c r="B70" s="22" t="s">
        <v>196</v>
      </c>
      <c r="C70" s="23" t="s">
        <v>209</v>
      </c>
      <c r="D70" s="22" t="s">
        <v>263</v>
      </c>
      <c r="E70" s="7" t="s">
        <v>264</v>
      </c>
      <c r="F70" s="35">
        <v>467</v>
      </c>
      <c r="G70" s="35">
        <v>477</v>
      </c>
    </row>
    <row r="71" spans="1:7" ht="33" customHeight="1">
      <c r="A71" s="49" t="s">
        <v>86</v>
      </c>
      <c r="B71" s="4" t="s">
        <v>196</v>
      </c>
      <c r="C71" s="5" t="s">
        <v>177</v>
      </c>
      <c r="D71" s="6"/>
      <c r="E71" s="7"/>
      <c r="F71" s="35">
        <f>F72</f>
        <v>184</v>
      </c>
      <c r="G71" s="35">
        <f>G72</f>
        <v>188</v>
      </c>
    </row>
    <row r="72" spans="1:7" ht="45.75" customHeight="1">
      <c r="A72" s="49" t="s">
        <v>87</v>
      </c>
      <c r="B72" s="4" t="s">
        <v>196</v>
      </c>
      <c r="C72" s="5" t="s">
        <v>177</v>
      </c>
      <c r="D72" s="6" t="s">
        <v>88</v>
      </c>
      <c r="E72" s="7"/>
      <c r="F72" s="35">
        <f>F73</f>
        <v>184</v>
      </c>
      <c r="G72" s="35">
        <f>G73</f>
        <v>188</v>
      </c>
    </row>
    <row r="73" spans="1:7" ht="18" customHeight="1">
      <c r="A73" s="49" t="s">
        <v>237</v>
      </c>
      <c r="B73" s="4" t="s">
        <v>196</v>
      </c>
      <c r="C73" s="5" t="s">
        <v>177</v>
      </c>
      <c r="D73" s="6" t="s">
        <v>88</v>
      </c>
      <c r="E73" s="7" t="s">
        <v>238</v>
      </c>
      <c r="F73" s="35">
        <v>184</v>
      </c>
      <c r="G73" s="35">
        <v>188</v>
      </c>
    </row>
    <row r="74" spans="1:7" ht="18.75" customHeight="1">
      <c r="A74" s="50" t="s">
        <v>210</v>
      </c>
      <c r="B74" s="20" t="s">
        <v>208</v>
      </c>
      <c r="C74" s="18"/>
      <c r="D74" s="20"/>
      <c r="E74" s="21"/>
      <c r="F74" s="34">
        <f>F77+F84</f>
        <v>52098</v>
      </c>
      <c r="G74" s="34">
        <f>G77+G84</f>
        <v>53039</v>
      </c>
    </row>
    <row r="75" spans="1:7" ht="18.75" customHeight="1">
      <c r="A75" s="49" t="s">
        <v>354</v>
      </c>
      <c r="B75" s="20"/>
      <c r="C75" s="18"/>
      <c r="D75" s="20"/>
      <c r="E75" s="21"/>
      <c r="F75" s="35">
        <f>F85</f>
        <v>-100</v>
      </c>
      <c r="G75" s="35">
        <f>G85</f>
        <v>-8450</v>
      </c>
    </row>
    <row r="76" spans="1:7" ht="18.75" customHeight="1">
      <c r="A76" s="49" t="s">
        <v>353</v>
      </c>
      <c r="B76" s="20"/>
      <c r="C76" s="18"/>
      <c r="D76" s="20"/>
      <c r="E76" s="21"/>
      <c r="F76" s="35">
        <f>F74+F75</f>
        <v>51998</v>
      </c>
      <c r="G76" s="35">
        <f>G74+G75</f>
        <v>44589</v>
      </c>
    </row>
    <row r="77" spans="1:7" ht="16.5" customHeight="1">
      <c r="A77" s="49" t="s">
        <v>211</v>
      </c>
      <c r="B77" s="22" t="s">
        <v>208</v>
      </c>
      <c r="C77" s="23" t="s">
        <v>212</v>
      </c>
      <c r="D77" s="22"/>
      <c r="E77" s="7"/>
      <c r="F77" s="35">
        <f>F78+F81</f>
        <v>41727</v>
      </c>
      <c r="G77" s="35">
        <f>G78+G81</f>
        <v>42625</v>
      </c>
    </row>
    <row r="78" spans="1:7" ht="16.5" customHeight="1">
      <c r="A78" s="49" t="s">
        <v>300</v>
      </c>
      <c r="B78" s="22" t="s">
        <v>208</v>
      </c>
      <c r="C78" s="23" t="s">
        <v>212</v>
      </c>
      <c r="D78" s="22" t="s">
        <v>301</v>
      </c>
      <c r="E78" s="7"/>
      <c r="F78" s="35">
        <f>F79</f>
        <v>9187</v>
      </c>
      <c r="G78" s="35">
        <f>G79</f>
        <v>9362</v>
      </c>
    </row>
    <row r="79" spans="1:7" ht="16.5" customHeight="1">
      <c r="A79" s="49" t="s">
        <v>302</v>
      </c>
      <c r="B79" s="22" t="s">
        <v>208</v>
      </c>
      <c r="C79" s="23" t="s">
        <v>212</v>
      </c>
      <c r="D79" s="22" t="s">
        <v>303</v>
      </c>
      <c r="E79" s="7"/>
      <c r="F79" s="35">
        <f>F80</f>
        <v>9187</v>
      </c>
      <c r="G79" s="35">
        <f>G80</f>
        <v>9362</v>
      </c>
    </row>
    <row r="80" spans="1:7" ht="16.5" customHeight="1">
      <c r="A80" s="51" t="s">
        <v>250</v>
      </c>
      <c r="B80" s="22" t="s">
        <v>208</v>
      </c>
      <c r="C80" s="23" t="s">
        <v>212</v>
      </c>
      <c r="D80" s="22" t="s">
        <v>303</v>
      </c>
      <c r="E80" s="7" t="s">
        <v>251</v>
      </c>
      <c r="F80" s="35">
        <v>9187</v>
      </c>
      <c r="G80" s="35">
        <v>9362</v>
      </c>
    </row>
    <row r="81" spans="1:7" ht="16.5" customHeight="1">
      <c r="A81" s="49" t="s">
        <v>304</v>
      </c>
      <c r="B81" s="22" t="s">
        <v>208</v>
      </c>
      <c r="C81" s="23" t="s">
        <v>212</v>
      </c>
      <c r="D81" s="22" t="s">
        <v>305</v>
      </c>
      <c r="E81" s="7"/>
      <c r="F81" s="35">
        <f>F82</f>
        <v>32540</v>
      </c>
      <c r="G81" s="35">
        <f>G82</f>
        <v>33263</v>
      </c>
    </row>
    <row r="82" spans="1:7" ht="16.5" customHeight="1">
      <c r="A82" s="49" t="s">
        <v>306</v>
      </c>
      <c r="B82" s="22" t="s">
        <v>208</v>
      </c>
      <c r="C82" s="23" t="s">
        <v>212</v>
      </c>
      <c r="D82" s="22" t="s">
        <v>307</v>
      </c>
      <c r="E82" s="7"/>
      <c r="F82" s="35">
        <f>F83</f>
        <v>32540</v>
      </c>
      <c r="G82" s="35">
        <f>G83</f>
        <v>33263</v>
      </c>
    </row>
    <row r="83" spans="1:7" ht="16.5" customHeight="1">
      <c r="A83" s="51" t="s">
        <v>250</v>
      </c>
      <c r="B83" s="22" t="s">
        <v>208</v>
      </c>
      <c r="C83" s="23" t="s">
        <v>212</v>
      </c>
      <c r="D83" s="22" t="s">
        <v>307</v>
      </c>
      <c r="E83" s="7" t="s">
        <v>251</v>
      </c>
      <c r="F83" s="35">
        <v>32540</v>
      </c>
      <c r="G83" s="35">
        <v>33263</v>
      </c>
    </row>
    <row r="84" spans="1:7" ht="16.5" customHeight="1">
      <c r="A84" s="49" t="s">
        <v>213</v>
      </c>
      <c r="B84" s="22" t="s">
        <v>208</v>
      </c>
      <c r="C84" s="23" t="s">
        <v>201</v>
      </c>
      <c r="D84" s="22"/>
      <c r="E84" s="7"/>
      <c r="F84" s="35">
        <f>F87+F89</f>
        <v>10371</v>
      </c>
      <c r="G84" s="35">
        <f>G87+G89</f>
        <v>10414</v>
      </c>
    </row>
    <row r="85" spans="1:7" ht="16.5" customHeight="1">
      <c r="A85" s="49" t="s">
        <v>354</v>
      </c>
      <c r="B85" s="22"/>
      <c r="C85" s="23"/>
      <c r="D85" s="22"/>
      <c r="E85" s="7"/>
      <c r="F85" s="35">
        <f>F90</f>
        <v>-100</v>
      </c>
      <c r="G85" s="35">
        <f>G90</f>
        <v>-8450</v>
      </c>
    </row>
    <row r="86" spans="1:7" ht="16.5" customHeight="1">
      <c r="A86" s="49" t="s">
        <v>353</v>
      </c>
      <c r="B86" s="22"/>
      <c r="C86" s="23"/>
      <c r="D86" s="22"/>
      <c r="E86" s="7"/>
      <c r="F86" s="35">
        <f>F84+F85</f>
        <v>10271</v>
      </c>
      <c r="G86" s="35">
        <f>G84+G85</f>
        <v>1964</v>
      </c>
    </row>
    <row r="87" spans="1:7" ht="30">
      <c r="A87" s="49" t="s">
        <v>298</v>
      </c>
      <c r="B87" s="22" t="s">
        <v>208</v>
      </c>
      <c r="C87" s="23" t="s">
        <v>201</v>
      </c>
      <c r="D87" s="22" t="s">
        <v>299</v>
      </c>
      <c r="E87" s="7"/>
      <c r="F87" s="35">
        <f>F88</f>
        <v>1921</v>
      </c>
      <c r="G87" s="35">
        <f>G88</f>
        <v>1964</v>
      </c>
    </row>
    <row r="88" spans="1:7" ht="17.25" customHeight="1">
      <c r="A88" s="49" t="s">
        <v>237</v>
      </c>
      <c r="B88" s="22" t="s">
        <v>208</v>
      </c>
      <c r="C88" s="23" t="s">
        <v>201</v>
      </c>
      <c r="D88" s="22" t="s">
        <v>299</v>
      </c>
      <c r="E88" s="7" t="s">
        <v>238</v>
      </c>
      <c r="F88" s="35">
        <v>1921</v>
      </c>
      <c r="G88" s="35">
        <v>1964</v>
      </c>
    </row>
    <row r="89" spans="1:7" ht="31.5" customHeight="1">
      <c r="A89" s="49" t="s">
        <v>246</v>
      </c>
      <c r="B89" s="5" t="s">
        <v>208</v>
      </c>
      <c r="C89" s="6" t="s">
        <v>201</v>
      </c>
      <c r="D89" s="7" t="s">
        <v>91</v>
      </c>
      <c r="E89" s="7"/>
      <c r="F89" s="35">
        <f>F92</f>
        <v>8450</v>
      </c>
      <c r="G89" s="35">
        <f>G92</f>
        <v>8450</v>
      </c>
    </row>
    <row r="90" spans="1:7" ht="20.25" customHeight="1">
      <c r="A90" s="49" t="s">
        <v>354</v>
      </c>
      <c r="B90" s="5"/>
      <c r="C90" s="7"/>
      <c r="D90" s="7"/>
      <c r="E90" s="7"/>
      <c r="F90" s="35">
        <f>F93</f>
        <v>-100</v>
      </c>
      <c r="G90" s="35">
        <f>G93</f>
        <v>-8450</v>
      </c>
    </row>
    <row r="91" spans="1:7" ht="20.25" customHeight="1">
      <c r="A91" s="49" t="s">
        <v>353</v>
      </c>
      <c r="B91" s="5"/>
      <c r="C91" s="7"/>
      <c r="D91" s="7"/>
      <c r="E91" s="7"/>
      <c r="F91" s="35">
        <f>F89+F90</f>
        <v>8350</v>
      </c>
      <c r="G91" s="35">
        <f>G89+G90</f>
        <v>0</v>
      </c>
    </row>
    <row r="92" spans="1:7" ht="17.25" customHeight="1">
      <c r="A92" s="51" t="s">
        <v>288</v>
      </c>
      <c r="B92" s="7" t="s">
        <v>208</v>
      </c>
      <c r="C92" s="4" t="s">
        <v>201</v>
      </c>
      <c r="D92" s="7" t="s">
        <v>91</v>
      </c>
      <c r="E92" s="7" t="s">
        <v>289</v>
      </c>
      <c r="F92" s="35">
        <v>8450</v>
      </c>
      <c r="G92" s="35">
        <v>8450</v>
      </c>
    </row>
    <row r="93" spans="1:7" ht="17.25" customHeight="1">
      <c r="A93" s="49" t="s">
        <v>354</v>
      </c>
      <c r="B93" s="7"/>
      <c r="C93" s="4"/>
      <c r="D93" s="7"/>
      <c r="E93" s="7"/>
      <c r="F93" s="35">
        <v>-100</v>
      </c>
      <c r="G93" s="35">
        <v>-8450</v>
      </c>
    </row>
    <row r="94" spans="1:7" ht="17.25" customHeight="1">
      <c r="A94" s="49" t="s">
        <v>353</v>
      </c>
      <c r="B94" s="7"/>
      <c r="C94" s="4"/>
      <c r="D94" s="7"/>
      <c r="E94" s="7"/>
      <c r="F94" s="35">
        <f>F92+F93</f>
        <v>8350</v>
      </c>
      <c r="G94" s="35">
        <f>G92+G93</f>
        <v>0</v>
      </c>
    </row>
    <row r="95" spans="1:7" ht="16.5" customHeight="1">
      <c r="A95" s="50" t="s">
        <v>187</v>
      </c>
      <c r="B95" s="20" t="s">
        <v>197</v>
      </c>
      <c r="C95" s="26"/>
      <c r="D95" s="20"/>
      <c r="E95" s="21"/>
      <c r="F95" s="34">
        <f>F98+F111+F123+F139</f>
        <v>291453</v>
      </c>
      <c r="G95" s="34">
        <f>G98+G111+G123+G139</f>
        <v>298090</v>
      </c>
    </row>
    <row r="96" spans="1:7" ht="16.5" customHeight="1">
      <c r="A96" s="49" t="s">
        <v>354</v>
      </c>
      <c r="B96" s="20"/>
      <c r="C96" s="26"/>
      <c r="D96" s="20"/>
      <c r="E96" s="21"/>
      <c r="F96" s="35">
        <f>F112</f>
        <v>-24600</v>
      </c>
      <c r="G96" s="35">
        <f>G112</f>
        <v>-35000</v>
      </c>
    </row>
    <row r="97" spans="1:7" ht="16.5" customHeight="1">
      <c r="A97" s="49" t="s">
        <v>353</v>
      </c>
      <c r="B97" s="20"/>
      <c r="C97" s="26"/>
      <c r="D97" s="20"/>
      <c r="E97" s="21"/>
      <c r="F97" s="35">
        <f>F95+F96</f>
        <v>266853</v>
      </c>
      <c r="G97" s="35">
        <f>G95+G96</f>
        <v>263090</v>
      </c>
    </row>
    <row r="98" spans="1:7" ht="14.25" customHeight="1">
      <c r="A98" s="49" t="s">
        <v>214</v>
      </c>
      <c r="B98" s="22" t="s">
        <v>197</v>
      </c>
      <c r="C98" s="27" t="s">
        <v>195</v>
      </c>
      <c r="D98" s="22"/>
      <c r="E98" s="7"/>
      <c r="F98" s="35">
        <f>+F99+F106+F109</f>
        <v>42184</v>
      </c>
      <c r="G98" s="35">
        <f>+G99+G106+G109</f>
        <v>43124</v>
      </c>
    </row>
    <row r="99" spans="1:7" ht="44.25" customHeight="1">
      <c r="A99" s="49" t="s">
        <v>290</v>
      </c>
      <c r="B99" s="22" t="s">
        <v>197</v>
      </c>
      <c r="C99" s="23" t="s">
        <v>195</v>
      </c>
      <c r="D99" s="22" t="s">
        <v>291</v>
      </c>
      <c r="E99" s="7"/>
      <c r="F99" s="35">
        <f>F100+F102+F104</f>
        <v>6155</v>
      </c>
      <c r="G99" s="35">
        <f>G100+G102+G104</f>
        <v>6293</v>
      </c>
    </row>
    <row r="100" spans="1:7" ht="31.5" customHeight="1">
      <c r="A100" s="49" t="s">
        <v>295</v>
      </c>
      <c r="B100" s="22" t="s">
        <v>197</v>
      </c>
      <c r="C100" s="23" t="s">
        <v>195</v>
      </c>
      <c r="D100" s="22" t="s">
        <v>292</v>
      </c>
      <c r="E100" s="7"/>
      <c r="F100" s="35">
        <f>F101</f>
        <v>949</v>
      </c>
      <c r="G100" s="35">
        <f>G101</f>
        <v>970</v>
      </c>
    </row>
    <row r="101" spans="1:7" ht="17.25" customHeight="1">
      <c r="A101" s="49" t="s">
        <v>106</v>
      </c>
      <c r="B101" s="22" t="s">
        <v>197</v>
      </c>
      <c r="C101" s="23" t="s">
        <v>195</v>
      </c>
      <c r="D101" s="22" t="s">
        <v>292</v>
      </c>
      <c r="E101" s="7" t="s">
        <v>289</v>
      </c>
      <c r="F101" s="35">
        <f>2857-1908</f>
        <v>949</v>
      </c>
      <c r="G101" s="35">
        <f>2921-1951</f>
        <v>970</v>
      </c>
    </row>
    <row r="102" spans="1:7" ht="30" customHeight="1">
      <c r="A102" s="49" t="s">
        <v>296</v>
      </c>
      <c r="B102" s="22" t="s">
        <v>197</v>
      </c>
      <c r="C102" s="23" t="s">
        <v>195</v>
      </c>
      <c r="D102" s="29" t="s">
        <v>107</v>
      </c>
      <c r="E102" s="7"/>
      <c r="F102" s="35">
        <f>F103</f>
        <v>3298</v>
      </c>
      <c r="G102" s="35">
        <f>G103</f>
        <v>3372</v>
      </c>
    </row>
    <row r="103" spans="1:7" ht="17.25" customHeight="1">
      <c r="A103" s="49" t="s">
        <v>106</v>
      </c>
      <c r="B103" s="22" t="s">
        <v>197</v>
      </c>
      <c r="C103" s="23" t="s">
        <v>195</v>
      </c>
      <c r="D103" s="22" t="s">
        <v>107</v>
      </c>
      <c r="E103" s="7" t="s">
        <v>289</v>
      </c>
      <c r="F103" s="35">
        <f>3298</f>
        <v>3298</v>
      </c>
      <c r="G103" s="35">
        <v>3372</v>
      </c>
    </row>
    <row r="104" spans="1:7" ht="46.5" customHeight="1">
      <c r="A104" s="51" t="s">
        <v>347</v>
      </c>
      <c r="B104" s="5" t="s">
        <v>197</v>
      </c>
      <c r="C104" s="6" t="s">
        <v>195</v>
      </c>
      <c r="D104" s="6" t="s">
        <v>348</v>
      </c>
      <c r="E104" s="7"/>
      <c r="F104" s="35">
        <f>F105</f>
        <v>1908</v>
      </c>
      <c r="G104" s="35">
        <f>G105</f>
        <v>1951</v>
      </c>
    </row>
    <row r="105" spans="1:7" ht="17.25" customHeight="1">
      <c r="A105" s="51" t="s">
        <v>288</v>
      </c>
      <c r="B105" s="5" t="s">
        <v>197</v>
      </c>
      <c r="C105" s="6" t="s">
        <v>195</v>
      </c>
      <c r="D105" s="6" t="s">
        <v>348</v>
      </c>
      <c r="E105" s="7" t="s">
        <v>289</v>
      </c>
      <c r="F105" s="35">
        <v>1908</v>
      </c>
      <c r="G105" s="35">
        <v>1951</v>
      </c>
    </row>
    <row r="106" spans="1:7" ht="15.75" customHeight="1">
      <c r="A106" s="49" t="s">
        <v>317</v>
      </c>
      <c r="B106" s="22" t="s">
        <v>197</v>
      </c>
      <c r="C106" s="23" t="s">
        <v>195</v>
      </c>
      <c r="D106" s="22" t="s">
        <v>318</v>
      </c>
      <c r="E106" s="7"/>
      <c r="F106" s="35">
        <f>F107</f>
        <v>2613</v>
      </c>
      <c r="G106" s="35">
        <f>G107</f>
        <v>2671</v>
      </c>
    </row>
    <row r="107" spans="1:7" ht="33" customHeight="1">
      <c r="A107" s="49" t="s">
        <v>319</v>
      </c>
      <c r="B107" s="22" t="s">
        <v>197</v>
      </c>
      <c r="C107" s="23" t="s">
        <v>195</v>
      </c>
      <c r="D107" s="22" t="s">
        <v>320</v>
      </c>
      <c r="E107" s="7"/>
      <c r="F107" s="35">
        <f>F108</f>
        <v>2613</v>
      </c>
      <c r="G107" s="35">
        <f>G108</f>
        <v>2671</v>
      </c>
    </row>
    <row r="108" spans="1:7" ht="17.25" customHeight="1">
      <c r="A108" s="49" t="s">
        <v>237</v>
      </c>
      <c r="B108" s="22" t="s">
        <v>197</v>
      </c>
      <c r="C108" s="23" t="s">
        <v>195</v>
      </c>
      <c r="D108" s="22" t="s">
        <v>320</v>
      </c>
      <c r="E108" s="7" t="s">
        <v>238</v>
      </c>
      <c r="F108" s="35">
        <v>2613</v>
      </c>
      <c r="G108" s="35">
        <v>2671</v>
      </c>
    </row>
    <row r="109" spans="1:7" ht="30.75" customHeight="1">
      <c r="A109" s="49" t="s">
        <v>152</v>
      </c>
      <c r="B109" s="22" t="s">
        <v>197</v>
      </c>
      <c r="C109" s="23" t="s">
        <v>195</v>
      </c>
      <c r="D109" s="22" t="s">
        <v>153</v>
      </c>
      <c r="E109" s="7"/>
      <c r="F109" s="35">
        <f>F110</f>
        <v>33416</v>
      </c>
      <c r="G109" s="35">
        <f>G110</f>
        <v>34160</v>
      </c>
    </row>
    <row r="110" spans="1:7" ht="15" customHeight="1">
      <c r="A110" s="49" t="s">
        <v>250</v>
      </c>
      <c r="B110" s="22" t="s">
        <v>197</v>
      </c>
      <c r="C110" s="23" t="s">
        <v>195</v>
      </c>
      <c r="D110" s="22" t="s">
        <v>153</v>
      </c>
      <c r="E110" s="7" t="s">
        <v>251</v>
      </c>
      <c r="F110" s="62">
        <v>33416</v>
      </c>
      <c r="G110" s="35">
        <v>34160</v>
      </c>
    </row>
    <row r="111" spans="1:7" ht="15" customHeight="1">
      <c r="A111" s="49" t="s">
        <v>215</v>
      </c>
      <c r="B111" s="22" t="s">
        <v>197</v>
      </c>
      <c r="C111" s="23" t="s">
        <v>205</v>
      </c>
      <c r="D111" s="22"/>
      <c r="E111" s="7"/>
      <c r="F111" s="62">
        <f>F114+F117</f>
        <v>26600</v>
      </c>
      <c r="G111" s="35">
        <f>G114+G117</f>
        <v>36500</v>
      </c>
    </row>
    <row r="112" spans="1:7" ht="15" customHeight="1">
      <c r="A112" s="49" t="s">
        <v>354</v>
      </c>
      <c r="B112" s="22"/>
      <c r="C112" s="23"/>
      <c r="D112" s="22"/>
      <c r="E112" s="7"/>
      <c r="F112" s="62">
        <f>F118</f>
        <v>-24600</v>
      </c>
      <c r="G112" s="62">
        <f>G118</f>
        <v>-35000</v>
      </c>
    </row>
    <row r="113" spans="1:7" ht="15" customHeight="1">
      <c r="A113" s="49" t="s">
        <v>353</v>
      </c>
      <c r="B113" s="22"/>
      <c r="C113" s="23"/>
      <c r="D113" s="22"/>
      <c r="E113" s="7"/>
      <c r="F113" s="62">
        <f>F111+F112</f>
        <v>2000</v>
      </c>
      <c r="G113" s="62">
        <f>G111+G112</f>
        <v>1500</v>
      </c>
    </row>
    <row r="114" spans="1:7" ht="20.25" customHeight="1">
      <c r="A114" s="49" t="s">
        <v>346</v>
      </c>
      <c r="B114" s="22" t="s">
        <v>197</v>
      </c>
      <c r="C114" s="23" t="s">
        <v>205</v>
      </c>
      <c r="D114" s="22" t="s">
        <v>310</v>
      </c>
      <c r="E114" s="7"/>
      <c r="F114" s="62">
        <f>F115</f>
        <v>2000</v>
      </c>
      <c r="G114" s="35">
        <f>G115</f>
        <v>1500</v>
      </c>
    </row>
    <row r="115" spans="1:7" ht="30" customHeight="1">
      <c r="A115" s="49" t="s">
        <v>311</v>
      </c>
      <c r="B115" s="22" t="s">
        <v>197</v>
      </c>
      <c r="C115" s="23" t="s">
        <v>205</v>
      </c>
      <c r="D115" s="22" t="s">
        <v>312</v>
      </c>
      <c r="E115" s="7"/>
      <c r="F115" s="62">
        <f>F116</f>
        <v>2000</v>
      </c>
      <c r="G115" s="35">
        <f>G116</f>
        <v>1500</v>
      </c>
    </row>
    <row r="116" spans="1:7" ht="15" customHeight="1">
      <c r="A116" s="51" t="s">
        <v>308</v>
      </c>
      <c r="B116" s="22" t="s">
        <v>197</v>
      </c>
      <c r="C116" s="23" t="s">
        <v>205</v>
      </c>
      <c r="D116" s="22" t="s">
        <v>312</v>
      </c>
      <c r="E116" s="7" t="s">
        <v>309</v>
      </c>
      <c r="F116" s="62">
        <v>2000</v>
      </c>
      <c r="G116" s="35">
        <v>1500</v>
      </c>
    </row>
    <row r="117" spans="1:7" ht="43.5" customHeight="1">
      <c r="A117" s="51" t="s">
        <v>345</v>
      </c>
      <c r="B117" s="22" t="s">
        <v>197</v>
      </c>
      <c r="C117" s="23" t="s">
        <v>205</v>
      </c>
      <c r="D117" s="22" t="s">
        <v>321</v>
      </c>
      <c r="E117" s="7"/>
      <c r="F117" s="62">
        <f>F120</f>
        <v>24600</v>
      </c>
      <c r="G117" s="35">
        <f>G120</f>
        <v>35000</v>
      </c>
    </row>
    <row r="118" spans="1:7" ht="18.75" customHeight="1">
      <c r="A118" s="49" t="s">
        <v>354</v>
      </c>
      <c r="B118" s="22"/>
      <c r="C118" s="23"/>
      <c r="D118" s="22"/>
      <c r="E118" s="7"/>
      <c r="F118" s="62">
        <f>F121</f>
        <v>-24600</v>
      </c>
      <c r="G118" s="35">
        <f>G121</f>
        <v>-35000</v>
      </c>
    </row>
    <row r="119" spans="1:7" ht="18.75" customHeight="1">
      <c r="A119" s="49" t="s">
        <v>353</v>
      </c>
      <c r="B119" s="22"/>
      <c r="C119" s="23"/>
      <c r="D119" s="22"/>
      <c r="E119" s="7"/>
      <c r="F119" s="62">
        <f>F117+F118</f>
        <v>0</v>
      </c>
      <c r="G119" s="35">
        <f>G117+G118</f>
        <v>0</v>
      </c>
    </row>
    <row r="120" spans="1:7" ht="15.75" customHeight="1">
      <c r="A120" s="51" t="s">
        <v>308</v>
      </c>
      <c r="B120" s="22" t="s">
        <v>197</v>
      </c>
      <c r="C120" s="23" t="s">
        <v>205</v>
      </c>
      <c r="D120" s="22" t="s">
        <v>321</v>
      </c>
      <c r="E120" s="7" t="s">
        <v>309</v>
      </c>
      <c r="F120" s="62">
        <v>24600</v>
      </c>
      <c r="G120" s="35">
        <v>35000</v>
      </c>
    </row>
    <row r="121" spans="1:7" ht="15.75" customHeight="1">
      <c r="A121" s="49" t="s">
        <v>354</v>
      </c>
      <c r="B121" s="22"/>
      <c r="C121" s="23"/>
      <c r="D121" s="22"/>
      <c r="E121" s="7"/>
      <c r="F121" s="118">
        <v>-24600</v>
      </c>
      <c r="G121" s="35">
        <v>-35000</v>
      </c>
    </row>
    <row r="122" spans="1:7" ht="15.75" customHeight="1">
      <c r="A122" s="49" t="s">
        <v>353</v>
      </c>
      <c r="B122" s="22"/>
      <c r="C122" s="23"/>
      <c r="D122" s="22"/>
      <c r="E122" s="7"/>
      <c r="F122" s="118">
        <f>F120+F121</f>
        <v>0</v>
      </c>
      <c r="G122" s="35">
        <f>G120+G121</f>
        <v>0</v>
      </c>
    </row>
    <row r="123" spans="1:7" ht="15.75" customHeight="1">
      <c r="A123" s="49" t="s">
        <v>229</v>
      </c>
      <c r="B123" s="22" t="s">
        <v>197</v>
      </c>
      <c r="C123" s="23" t="s">
        <v>196</v>
      </c>
      <c r="D123" s="22"/>
      <c r="E123" s="7"/>
      <c r="F123" s="10">
        <f>F124+F128</f>
        <v>199045</v>
      </c>
      <c r="G123" s="35">
        <f>G124+G128</f>
        <v>194272</v>
      </c>
    </row>
    <row r="124" spans="1:7" ht="33" customHeight="1">
      <c r="A124" s="49" t="s">
        <v>114</v>
      </c>
      <c r="B124" s="22" t="s">
        <v>197</v>
      </c>
      <c r="C124" s="23" t="s">
        <v>196</v>
      </c>
      <c r="D124" s="22" t="s">
        <v>313</v>
      </c>
      <c r="E124" s="7"/>
      <c r="F124" s="10">
        <f aca="true" t="shared" si="5" ref="F124:G126">F125</f>
        <v>9000</v>
      </c>
      <c r="G124" s="35">
        <f t="shared" si="5"/>
        <v>0</v>
      </c>
    </row>
    <row r="125" spans="1:7" ht="60" customHeight="1">
      <c r="A125" s="51" t="s">
        <v>111</v>
      </c>
      <c r="B125" s="27" t="s">
        <v>197</v>
      </c>
      <c r="C125" s="23" t="s">
        <v>196</v>
      </c>
      <c r="D125" s="22" t="s">
        <v>112</v>
      </c>
      <c r="E125" s="7"/>
      <c r="F125" s="10">
        <f t="shared" si="5"/>
        <v>9000</v>
      </c>
      <c r="G125" s="35">
        <f t="shared" si="5"/>
        <v>0</v>
      </c>
    </row>
    <row r="126" spans="1:7" ht="32.25" customHeight="1">
      <c r="A126" s="51" t="s">
        <v>315</v>
      </c>
      <c r="B126" s="27" t="s">
        <v>197</v>
      </c>
      <c r="C126" s="23" t="s">
        <v>196</v>
      </c>
      <c r="D126" s="22" t="s">
        <v>314</v>
      </c>
      <c r="E126" s="7"/>
      <c r="F126" s="10">
        <f t="shared" si="5"/>
        <v>9000</v>
      </c>
      <c r="G126" s="35">
        <f t="shared" si="5"/>
        <v>0</v>
      </c>
    </row>
    <row r="127" spans="1:7" ht="15.75" customHeight="1">
      <c r="A127" s="51" t="s">
        <v>308</v>
      </c>
      <c r="B127" s="22" t="s">
        <v>197</v>
      </c>
      <c r="C127" s="23" t="s">
        <v>196</v>
      </c>
      <c r="D127" s="22" t="s">
        <v>314</v>
      </c>
      <c r="E127" s="7" t="s">
        <v>309</v>
      </c>
      <c r="F127" s="35">
        <v>9000</v>
      </c>
      <c r="G127" s="35"/>
    </row>
    <row r="128" spans="1:7" ht="14.25" customHeight="1">
      <c r="A128" s="49" t="s">
        <v>229</v>
      </c>
      <c r="B128" s="22" t="s">
        <v>197</v>
      </c>
      <c r="C128" s="23" t="s">
        <v>196</v>
      </c>
      <c r="D128" s="22" t="s">
        <v>322</v>
      </c>
      <c r="E128" s="7"/>
      <c r="F128" s="35">
        <f>F129+F131+F133+F135+F137</f>
        <v>190045</v>
      </c>
      <c r="G128" s="35">
        <f>G129+G131+G133+G135+G137</f>
        <v>194272</v>
      </c>
    </row>
    <row r="129" spans="1:7" ht="14.25" customHeight="1">
      <c r="A129" s="49" t="s">
        <v>323</v>
      </c>
      <c r="B129" s="22" t="s">
        <v>197</v>
      </c>
      <c r="C129" s="23" t="s">
        <v>196</v>
      </c>
      <c r="D129" s="22" t="s">
        <v>324</v>
      </c>
      <c r="E129" s="7"/>
      <c r="F129" s="35">
        <f>F130</f>
        <v>29626</v>
      </c>
      <c r="G129" s="35">
        <f>G130</f>
        <v>30285</v>
      </c>
    </row>
    <row r="130" spans="1:7" ht="18.75" customHeight="1">
      <c r="A130" s="49" t="s">
        <v>237</v>
      </c>
      <c r="B130" s="22" t="s">
        <v>197</v>
      </c>
      <c r="C130" s="23" t="s">
        <v>196</v>
      </c>
      <c r="D130" s="22" t="s">
        <v>324</v>
      </c>
      <c r="E130" s="7" t="s">
        <v>238</v>
      </c>
      <c r="F130" s="35">
        <v>29626</v>
      </c>
      <c r="G130" s="35">
        <v>30285</v>
      </c>
    </row>
    <row r="131" spans="1:7" ht="46.5" customHeight="1">
      <c r="A131" s="49" t="s">
        <v>325</v>
      </c>
      <c r="B131" s="22" t="s">
        <v>197</v>
      </c>
      <c r="C131" s="23" t="s">
        <v>196</v>
      </c>
      <c r="D131" s="22" t="s">
        <v>326</v>
      </c>
      <c r="E131" s="7"/>
      <c r="F131" s="35">
        <f>F132</f>
        <v>106336</v>
      </c>
      <c r="G131" s="35">
        <f>G132</f>
        <v>108700</v>
      </c>
    </row>
    <row r="132" spans="1:7" ht="19.5" customHeight="1">
      <c r="A132" s="49" t="s">
        <v>237</v>
      </c>
      <c r="B132" s="22" t="s">
        <v>197</v>
      </c>
      <c r="C132" s="23" t="s">
        <v>196</v>
      </c>
      <c r="D132" s="22" t="s">
        <v>326</v>
      </c>
      <c r="E132" s="7" t="s">
        <v>238</v>
      </c>
      <c r="F132" s="35">
        <v>106336</v>
      </c>
      <c r="G132" s="35">
        <v>108700</v>
      </c>
    </row>
    <row r="133" spans="1:7" ht="14.25" customHeight="1">
      <c r="A133" s="49" t="s">
        <v>327</v>
      </c>
      <c r="B133" s="22" t="s">
        <v>197</v>
      </c>
      <c r="C133" s="23" t="s">
        <v>196</v>
      </c>
      <c r="D133" s="22" t="s">
        <v>328</v>
      </c>
      <c r="E133" s="7"/>
      <c r="F133" s="35">
        <f>F134</f>
        <v>30366</v>
      </c>
      <c r="G133" s="35">
        <f>G134</f>
        <v>31041</v>
      </c>
    </row>
    <row r="134" spans="1:7" ht="18.75" customHeight="1">
      <c r="A134" s="49" t="s">
        <v>237</v>
      </c>
      <c r="B134" s="22" t="s">
        <v>197</v>
      </c>
      <c r="C134" s="23" t="s">
        <v>196</v>
      </c>
      <c r="D134" s="22" t="s">
        <v>328</v>
      </c>
      <c r="E134" s="7" t="s">
        <v>238</v>
      </c>
      <c r="F134" s="35">
        <v>30366</v>
      </c>
      <c r="G134" s="35">
        <v>31041</v>
      </c>
    </row>
    <row r="135" spans="1:7" ht="15" customHeight="1">
      <c r="A135" s="49" t="s">
        <v>329</v>
      </c>
      <c r="B135" s="22" t="s">
        <v>197</v>
      </c>
      <c r="C135" s="23" t="s">
        <v>196</v>
      </c>
      <c r="D135" s="22" t="s">
        <v>330</v>
      </c>
      <c r="E135" s="7"/>
      <c r="F135" s="35">
        <f>F136</f>
        <v>3428</v>
      </c>
      <c r="G135" s="35">
        <f>G136</f>
        <v>3505</v>
      </c>
    </row>
    <row r="136" spans="1:7" ht="18" customHeight="1">
      <c r="A136" s="49" t="s">
        <v>237</v>
      </c>
      <c r="B136" s="22" t="s">
        <v>197</v>
      </c>
      <c r="C136" s="23" t="s">
        <v>196</v>
      </c>
      <c r="D136" s="22" t="s">
        <v>330</v>
      </c>
      <c r="E136" s="7" t="s">
        <v>238</v>
      </c>
      <c r="F136" s="35">
        <v>3428</v>
      </c>
      <c r="G136" s="35">
        <v>3505</v>
      </c>
    </row>
    <row r="137" spans="1:7" ht="30" customHeight="1">
      <c r="A137" s="49" t="s">
        <v>113</v>
      </c>
      <c r="B137" s="7" t="s">
        <v>197</v>
      </c>
      <c r="C137" s="4" t="s">
        <v>196</v>
      </c>
      <c r="D137" s="22" t="s">
        <v>331</v>
      </c>
      <c r="E137" s="7"/>
      <c r="F137" s="35">
        <f>F138</f>
        <v>20289</v>
      </c>
      <c r="G137" s="35">
        <f>G138</f>
        <v>20741</v>
      </c>
    </row>
    <row r="138" spans="1:7" ht="17.25" customHeight="1">
      <c r="A138" s="49" t="s">
        <v>237</v>
      </c>
      <c r="B138" s="7" t="s">
        <v>197</v>
      </c>
      <c r="C138" s="4" t="s">
        <v>196</v>
      </c>
      <c r="D138" s="22" t="s">
        <v>331</v>
      </c>
      <c r="E138" s="7" t="s">
        <v>238</v>
      </c>
      <c r="F138" s="35">
        <v>20289</v>
      </c>
      <c r="G138" s="35">
        <v>20741</v>
      </c>
    </row>
    <row r="139" spans="1:7" ht="30">
      <c r="A139" s="49" t="s">
        <v>216</v>
      </c>
      <c r="B139" s="22" t="s">
        <v>197</v>
      </c>
      <c r="C139" s="23" t="s">
        <v>197</v>
      </c>
      <c r="D139" s="22"/>
      <c r="E139" s="7"/>
      <c r="F139" s="35">
        <f>F140</f>
        <v>23624</v>
      </c>
      <c r="G139" s="35">
        <f>G140</f>
        <v>24194</v>
      </c>
    </row>
    <row r="140" spans="1:7" ht="19.5" customHeight="1">
      <c r="A140" s="49" t="s">
        <v>332</v>
      </c>
      <c r="B140" s="22" t="s">
        <v>197</v>
      </c>
      <c r="C140" s="23" t="s">
        <v>197</v>
      </c>
      <c r="D140" s="22" t="s">
        <v>333</v>
      </c>
      <c r="E140" s="7"/>
      <c r="F140" s="35">
        <f>F141</f>
        <v>23624</v>
      </c>
      <c r="G140" s="35">
        <f>G141</f>
        <v>24194</v>
      </c>
    </row>
    <row r="141" spans="1:7" ht="19.5" customHeight="1">
      <c r="A141" s="49" t="s">
        <v>334</v>
      </c>
      <c r="B141" s="22" t="s">
        <v>197</v>
      </c>
      <c r="C141" s="23" t="s">
        <v>197</v>
      </c>
      <c r="D141" s="22" t="s">
        <v>333</v>
      </c>
      <c r="E141" s="7" t="s">
        <v>172</v>
      </c>
      <c r="F141" s="35">
        <f>7978+15646</f>
        <v>23624</v>
      </c>
      <c r="G141" s="35">
        <f>8200+15994</f>
        <v>24194</v>
      </c>
    </row>
    <row r="142" spans="1:7" ht="21" customHeight="1">
      <c r="A142" s="50" t="s">
        <v>217</v>
      </c>
      <c r="B142" s="20" t="s">
        <v>200</v>
      </c>
      <c r="C142" s="18"/>
      <c r="D142" s="20"/>
      <c r="E142" s="21"/>
      <c r="F142" s="34">
        <f>F143+F151+F179+F186+F175</f>
        <v>1445031.4</v>
      </c>
      <c r="G142" s="34">
        <f>G143+G151+G179+G186+G175</f>
        <v>1470797.4</v>
      </c>
    </row>
    <row r="143" spans="1:7" ht="15" customHeight="1">
      <c r="A143" s="49" t="s">
        <v>218</v>
      </c>
      <c r="B143" s="22" t="s">
        <v>200</v>
      </c>
      <c r="C143" s="23" t="s">
        <v>195</v>
      </c>
      <c r="D143" s="22"/>
      <c r="E143" s="7"/>
      <c r="F143" s="35">
        <f>F144+F148</f>
        <v>459522</v>
      </c>
      <c r="G143" s="35">
        <f>G144+G148</f>
        <v>475173</v>
      </c>
    </row>
    <row r="144" spans="1:7" ht="29.25" customHeight="1">
      <c r="A144" s="49" t="s">
        <v>114</v>
      </c>
      <c r="B144" s="22" t="s">
        <v>200</v>
      </c>
      <c r="C144" s="23" t="s">
        <v>195</v>
      </c>
      <c r="D144" s="22" t="s">
        <v>313</v>
      </c>
      <c r="E144" s="7"/>
      <c r="F144" s="35">
        <f aca="true" t="shared" si="6" ref="F144:G146">F145</f>
        <v>3000</v>
      </c>
      <c r="G144" s="35">
        <f t="shared" si="6"/>
        <v>8500</v>
      </c>
    </row>
    <row r="145" spans="1:7" ht="66" customHeight="1">
      <c r="A145" s="51" t="s">
        <v>111</v>
      </c>
      <c r="B145" s="22" t="s">
        <v>200</v>
      </c>
      <c r="C145" s="23" t="s">
        <v>195</v>
      </c>
      <c r="D145" s="22" t="s">
        <v>112</v>
      </c>
      <c r="E145" s="7"/>
      <c r="F145" s="35">
        <f t="shared" si="6"/>
        <v>3000</v>
      </c>
      <c r="G145" s="35">
        <f t="shared" si="6"/>
        <v>8500</v>
      </c>
    </row>
    <row r="146" spans="1:7" ht="33" customHeight="1">
      <c r="A146" s="51" t="s">
        <v>315</v>
      </c>
      <c r="B146" s="22" t="s">
        <v>200</v>
      </c>
      <c r="C146" s="23" t="s">
        <v>195</v>
      </c>
      <c r="D146" s="22" t="s">
        <v>314</v>
      </c>
      <c r="E146" s="7"/>
      <c r="F146" s="35">
        <f t="shared" si="6"/>
        <v>3000</v>
      </c>
      <c r="G146" s="35">
        <f t="shared" si="6"/>
        <v>8500</v>
      </c>
    </row>
    <row r="147" spans="1:7" ht="15" customHeight="1">
      <c r="A147" s="51" t="s">
        <v>308</v>
      </c>
      <c r="B147" s="22" t="s">
        <v>200</v>
      </c>
      <c r="C147" s="23" t="s">
        <v>195</v>
      </c>
      <c r="D147" s="22" t="s">
        <v>314</v>
      </c>
      <c r="E147" s="7" t="s">
        <v>309</v>
      </c>
      <c r="F147" s="35">
        <v>3000</v>
      </c>
      <c r="G147" s="35">
        <v>8500</v>
      </c>
    </row>
    <row r="148" spans="1:7" ht="15" customHeight="1">
      <c r="A148" s="49" t="s">
        <v>336</v>
      </c>
      <c r="B148" s="22" t="s">
        <v>200</v>
      </c>
      <c r="C148" s="23" t="s">
        <v>195</v>
      </c>
      <c r="D148" s="22" t="s">
        <v>335</v>
      </c>
      <c r="E148" s="7"/>
      <c r="F148" s="35">
        <f>F149</f>
        <v>456522</v>
      </c>
      <c r="G148" s="35">
        <f>G149</f>
        <v>466673</v>
      </c>
    </row>
    <row r="149" spans="1:7" ht="18.75" customHeight="1">
      <c r="A149" s="49" t="s">
        <v>332</v>
      </c>
      <c r="B149" s="22" t="s">
        <v>200</v>
      </c>
      <c r="C149" s="23" t="s">
        <v>195</v>
      </c>
      <c r="D149" s="22" t="s">
        <v>337</v>
      </c>
      <c r="E149" s="7"/>
      <c r="F149" s="35">
        <f>F150</f>
        <v>456522</v>
      </c>
      <c r="G149" s="35">
        <f>G150</f>
        <v>466673</v>
      </c>
    </row>
    <row r="150" spans="1:7" ht="15.75" customHeight="1">
      <c r="A150" s="49" t="s">
        <v>334</v>
      </c>
      <c r="B150" s="22" t="s">
        <v>200</v>
      </c>
      <c r="C150" s="23" t="s">
        <v>195</v>
      </c>
      <c r="D150" s="22" t="s">
        <v>337</v>
      </c>
      <c r="E150" s="7" t="s">
        <v>172</v>
      </c>
      <c r="F150" s="35">
        <v>456522</v>
      </c>
      <c r="G150" s="35">
        <v>466673</v>
      </c>
    </row>
    <row r="151" spans="1:7" ht="15.75" customHeight="1">
      <c r="A151" s="49" t="s">
        <v>219</v>
      </c>
      <c r="B151" s="22" t="s">
        <v>200</v>
      </c>
      <c r="C151" s="23" t="s">
        <v>205</v>
      </c>
      <c r="D151" s="22"/>
      <c r="E151" s="7"/>
      <c r="F151" s="35">
        <f>F152+F156+F159+F162+F165+F173</f>
        <v>920384.4</v>
      </c>
      <c r="G151" s="35">
        <f>G152+G156+G159+G162+G165+G173</f>
        <v>928724.4</v>
      </c>
    </row>
    <row r="152" spans="1:7" ht="29.25" customHeight="1">
      <c r="A152" s="49" t="s">
        <v>114</v>
      </c>
      <c r="B152" s="22" t="s">
        <v>200</v>
      </c>
      <c r="C152" s="23" t="s">
        <v>205</v>
      </c>
      <c r="D152" s="22" t="s">
        <v>313</v>
      </c>
      <c r="E152" s="7"/>
      <c r="F152" s="35">
        <f aca="true" t="shared" si="7" ref="F152:G154">F153</f>
        <v>20000</v>
      </c>
      <c r="G152" s="35">
        <f t="shared" si="7"/>
        <v>16892</v>
      </c>
    </row>
    <row r="153" spans="1:7" ht="66.75" customHeight="1">
      <c r="A153" s="51" t="s">
        <v>111</v>
      </c>
      <c r="B153" s="22" t="s">
        <v>200</v>
      </c>
      <c r="C153" s="23" t="s">
        <v>205</v>
      </c>
      <c r="D153" s="22" t="s">
        <v>112</v>
      </c>
      <c r="E153" s="7"/>
      <c r="F153" s="35">
        <f t="shared" si="7"/>
        <v>20000</v>
      </c>
      <c r="G153" s="35">
        <f t="shared" si="7"/>
        <v>16892</v>
      </c>
    </row>
    <row r="154" spans="1:7" ht="32.25" customHeight="1">
      <c r="A154" s="51" t="s">
        <v>315</v>
      </c>
      <c r="B154" s="22" t="s">
        <v>200</v>
      </c>
      <c r="C154" s="23" t="s">
        <v>205</v>
      </c>
      <c r="D154" s="22" t="s">
        <v>314</v>
      </c>
      <c r="E154" s="7"/>
      <c r="F154" s="35">
        <f t="shared" si="7"/>
        <v>20000</v>
      </c>
      <c r="G154" s="35">
        <f t="shared" si="7"/>
        <v>16892</v>
      </c>
    </row>
    <row r="155" spans="1:7" ht="18.75" customHeight="1">
      <c r="A155" s="51" t="s">
        <v>308</v>
      </c>
      <c r="B155" s="22" t="s">
        <v>200</v>
      </c>
      <c r="C155" s="23" t="s">
        <v>205</v>
      </c>
      <c r="D155" s="22" t="s">
        <v>314</v>
      </c>
      <c r="E155" s="7" t="s">
        <v>309</v>
      </c>
      <c r="F155" s="35">
        <v>20000</v>
      </c>
      <c r="G155" s="35">
        <v>16892</v>
      </c>
    </row>
    <row r="156" spans="1:7" ht="31.5" customHeight="1">
      <c r="A156" s="49" t="s">
        <v>20</v>
      </c>
      <c r="B156" s="22" t="s">
        <v>200</v>
      </c>
      <c r="C156" s="23" t="s">
        <v>205</v>
      </c>
      <c r="D156" s="22" t="s">
        <v>21</v>
      </c>
      <c r="E156" s="7"/>
      <c r="F156" s="35">
        <f>F157</f>
        <v>164281.6</v>
      </c>
      <c r="G156" s="35">
        <f>G157</f>
        <v>172459.6</v>
      </c>
    </row>
    <row r="157" spans="1:7" ht="21" customHeight="1">
      <c r="A157" s="49" t="s">
        <v>332</v>
      </c>
      <c r="B157" s="22" t="s">
        <v>200</v>
      </c>
      <c r="C157" s="23" t="s">
        <v>205</v>
      </c>
      <c r="D157" s="22" t="s">
        <v>22</v>
      </c>
      <c r="E157" s="7"/>
      <c r="F157" s="35">
        <f>F158</f>
        <v>164281.6</v>
      </c>
      <c r="G157" s="35">
        <f>G158</f>
        <v>172459.6</v>
      </c>
    </row>
    <row r="158" spans="1:7" ht="21.75" customHeight="1">
      <c r="A158" s="49" t="s">
        <v>334</v>
      </c>
      <c r="B158" s="22" t="s">
        <v>200</v>
      </c>
      <c r="C158" s="23" t="s">
        <v>205</v>
      </c>
      <c r="D158" s="22" t="s">
        <v>22</v>
      </c>
      <c r="E158" s="7" t="s">
        <v>172</v>
      </c>
      <c r="F158" s="35">
        <v>164281.6</v>
      </c>
      <c r="G158" s="35">
        <v>172459.6</v>
      </c>
    </row>
    <row r="159" spans="1:7" ht="15" customHeight="1">
      <c r="A159" s="49" t="s">
        <v>23</v>
      </c>
      <c r="B159" s="22" t="s">
        <v>200</v>
      </c>
      <c r="C159" s="23" t="s">
        <v>205</v>
      </c>
      <c r="D159" s="22" t="s">
        <v>24</v>
      </c>
      <c r="E159" s="63"/>
      <c r="F159" s="35">
        <f>F160</f>
        <v>143452</v>
      </c>
      <c r="G159" s="35">
        <f>G160</f>
        <v>146641</v>
      </c>
    </row>
    <row r="160" spans="1:7" ht="18" customHeight="1">
      <c r="A160" s="49" t="s">
        <v>332</v>
      </c>
      <c r="B160" s="22" t="s">
        <v>200</v>
      </c>
      <c r="C160" s="23" t="s">
        <v>205</v>
      </c>
      <c r="D160" s="22" t="s">
        <v>25</v>
      </c>
      <c r="E160" s="7"/>
      <c r="F160" s="35">
        <f>F161</f>
        <v>143452</v>
      </c>
      <c r="G160" s="35">
        <f>G161</f>
        <v>146641</v>
      </c>
    </row>
    <row r="161" spans="1:7" ht="16.5" customHeight="1">
      <c r="A161" s="49" t="s">
        <v>334</v>
      </c>
      <c r="B161" s="22" t="s">
        <v>200</v>
      </c>
      <c r="C161" s="23" t="s">
        <v>205</v>
      </c>
      <c r="D161" s="22" t="s">
        <v>25</v>
      </c>
      <c r="E161" s="7" t="s">
        <v>172</v>
      </c>
      <c r="F161" s="35">
        <f>67146+65630+10676</f>
        <v>143452</v>
      </c>
      <c r="G161" s="35">
        <f>68639+67089+10913</f>
        <v>146641</v>
      </c>
    </row>
    <row r="162" spans="1:7" ht="16.5" customHeight="1">
      <c r="A162" s="49" t="s">
        <v>26</v>
      </c>
      <c r="B162" s="22" t="s">
        <v>200</v>
      </c>
      <c r="C162" s="23" t="s">
        <v>205</v>
      </c>
      <c r="D162" s="22" t="s">
        <v>27</v>
      </c>
      <c r="E162" s="7"/>
      <c r="F162" s="35">
        <f>F163</f>
        <v>6581.4</v>
      </c>
      <c r="G162" s="35">
        <f>G163</f>
        <v>6662.4</v>
      </c>
    </row>
    <row r="163" spans="1:7" ht="17.25" customHeight="1">
      <c r="A163" s="49" t="s">
        <v>332</v>
      </c>
      <c r="B163" s="22" t="s">
        <v>200</v>
      </c>
      <c r="C163" s="23" t="s">
        <v>205</v>
      </c>
      <c r="D163" s="22" t="s">
        <v>28</v>
      </c>
      <c r="E163" s="7"/>
      <c r="F163" s="35">
        <f>F164</f>
        <v>6581.4</v>
      </c>
      <c r="G163" s="35">
        <f>G164</f>
        <v>6662.4</v>
      </c>
    </row>
    <row r="164" spans="1:7" ht="18" customHeight="1">
      <c r="A164" s="49" t="s">
        <v>334</v>
      </c>
      <c r="B164" s="22" t="s">
        <v>200</v>
      </c>
      <c r="C164" s="23" t="s">
        <v>205</v>
      </c>
      <c r="D164" s="22" t="s">
        <v>28</v>
      </c>
      <c r="E164" s="7" t="s">
        <v>172</v>
      </c>
      <c r="F164" s="35">
        <v>6581.4</v>
      </c>
      <c r="G164" s="35">
        <v>6662.4</v>
      </c>
    </row>
    <row r="165" spans="1:7" ht="18.75" customHeight="1">
      <c r="A165" s="49" t="s">
        <v>30</v>
      </c>
      <c r="B165" s="22" t="s">
        <v>200</v>
      </c>
      <c r="C165" s="23" t="s">
        <v>205</v>
      </c>
      <c r="D165" s="22" t="s">
        <v>31</v>
      </c>
      <c r="E165" s="7"/>
      <c r="F165" s="35">
        <f>F166</f>
        <v>580069.4</v>
      </c>
      <c r="G165" s="35">
        <f>G166</f>
        <v>580069.4</v>
      </c>
    </row>
    <row r="166" spans="1:7" ht="79.5" customHeight="1">
      <c r="A166" s="49" t="s">
        <v>109</v>
      </c>
      <c r="B166" s="22" t="s">
        <v>200</v>
      </c>
      <c r="C166" s="23" t="s">
        <v>205</v>
      </c>
      <c r="D166" s="22" t="s">
        <v>131</v>
      </c>
      <c r="E166" s="7"/>
      <c r="F166" s="35">
        <f>F167+F169+F171</f>
        <v>580069.4</v>
      </c>
      <c r="G166" s="35">
        <f>G167+G169+G171</f>
        <v>580069.4</v>
      </c>
    </row>
    <row r="167" spans="1:7" ht="60" customHeight="1">
      <c r="A167" s="49" t="s">
        <v>367</v>
      </c>
      <c r="B167" s="5" t="s">
        <v>200</v>
      </c>
      <c r="C167" s="6" t="s">
        <v>205</v>
      </c>
      <c r="D167" s="6" t="s">
        <v>368</v>
      </c>
      <c r="E167" s="7"/>
      <c r="F167" s="33">
        <f>F168</f>
        <v>500739.2</v>
      </c>
      <c r="G167" s="33">
        <f>G168</f>
        <v>500739.2</v>
      </c>
    </row>
    <row r="168" spans="1:7" ht="18.75" customHeight="1">
      <c r="A168" s="49" t="s">
        <v>334</v>
      </c>
      <c r="B168" s="5" t="s">
        <v>200</v>
      </c>
      <c r="C168" s="6" t="s">
        <v>205</v>
      </c>
      <c r="D168" s="6" t="s">
        <v>368</v>
      </c>
      <c r="E168" s="7" t="s">
        <v>172</v>
      </c>
      <c r="F168" s="33">
        <v>500739.2</v>
      </c>
      <c r="G168" s="35">
        <v>500739.2</v>
      </c>
    </row>
    <row r="169" spans="1:7" ht="78" customHeight="1">
      <c r="A169" s="49" t="s">
        <v>110</v>
      </c>
      <c r="B169" s="22" t="s">
        <v>200</v>
      </c>
      <c r="C169" s="23" t="s">
        <v>205</v>
      </c>
      <c r="D169" s="22" t="s">
        <v>132</v>
      </c>
      <c r="E169" s="7"/>
      <c r="F169" s="35">
        <f>F170</f>
        <v>545.4</v>
      </c>
      <c r="G169" s="35">
        <f>G170</f>
        <v>545.4</v>
      </c>
    </row>
    <row r="170" spans="1:7" ht="20.25" customHeight="1">
      <c r="A170" s="49" t="s">
        <v>237</v>
      </c>
      <c r="B170" s="22" t="s">
        <v>200</v>
      </c>
      <c r="C170" s="23" t="s">
        <v>205</v>
      </c>
      <c r="D170" s="22" t="s">
        <v>132</v>
      </c>
      <c r="E170" s="7" t="s">
        <v>238</v>
      </c>
      <c r="F170" s="35">
        <v>545.4</v>
      </c>
      <c r="G170" s="35">
        <v>545.4</v>
      </c>
    </row>
    <row r="171" spans="1:7" ht="34.5" customHeight="1">
      <c r="A171" s="49" t="s">
        <v>369</v>
      </c>
      <c r="B171" s="5" t="s">
        <v>200</v>
      </c>
      <c r="C171" s="6" t="s">
        <v>205</v>
      </c>
      <c r="D171" s="6" t="s">
        <v>370</v>
      </c>
      <c r="E171" s="7"/>
      <c r="F171" s="33">
        <f>F172</f>
        <v>78784.8</v>
      </c>
      <c r="G171" s="33">
        <f>G172</f>
        <v>78784.8</v>
      </c>
    </row>
    <row r="172" spans="1:7" ht="19.5" customHeight="1">
      <c r="A172" s="52" t="s">
        <v>334</v>
      </c>
      <c r="B172" s="6" t="s">
        <v>200</v>
      </c>
      <c r="C172" s="7" t="s">
        <v>205</v>
      </c>
      <c r="D172" s="6" t="s">
        <v>370</v>
      </c>
      <c r="E172" s="7" t="s">
        <v>172</v>
      </c>
      <c r="F172" s="33">
        <v>78784.8</v>
      </c>
      <c r="G172" s="35">
        <v>78784.8</v>
      </c>
    </row>
    <row r="173" spans="1:7" ht="36" customHeight="1">
      <c r="A173" s="49" t="s">
        <v>68</v>
      </c>
      <c r="B173" s="5" t="s">
        <v>200</v>
      </c>
      <c r="C173" s="6" t="s">
        <v>205</v>
      </c>
      <c r="D173" s="6" t="s">
        <v>145</v>
      </c>
      <c r="E173" s="7"/>
      <c r="F173" s="35">
        <f>F174</f>
        <v>6000</v>
      </c>
      <c r="G173" s="35">
        <f>G174</f>
        <v>6000</v>
      </c>
    </row>
    <row r="174" spans="1:7" ht="17.25" customHeight="1">
      <c r="A174" s="49" t="s">
        <v>146</v>
      </c>
      <c r="B174" s="5" t="s">
        <v>200</v>
      </c>
      <c r="C174" s="6" t="s">
        <v>205</v>
      </c>
      <c r="D174" s="6" t="s">
        <v>145</v>
      </c>
      <c r="E174" s="7" t="s">
        <v>147</v>
      </c>
      <c r="F174" s="35">
        <v>6000</v>
      </c>
      <c r="G174" s="35">
        <v>6000</v>
      </c>
    </row>
    <row r="175" spans="1:7" ht="18.75" customHeight="1">
      <c r="A175" s="49" t="s">
        <v>102</v>
      </c>
      <c r="B175" s="7" t="s">
        <v>200</v>
      </c>
      <c r="C175" s="5" t="s">
        <v>196</v>
      </c>
      <c r="D175" s="7"/>
      <c r="E175" s="7"/>
      <c r="F175" s="35">
        <f aca="true" t="shared" si="8" ref="F175:G177">F176</f>
        <v>6454</v>
      </c>
      <c r="G175" s="35">
        <f t="shared" si="8"/>
        <v>6598</v>
      </c>
    </row>
    <row r="176" spans="1:7" ht="60" customHeight="1">
      <c r="A176" s="49" t="s">
        <v>118</v>
      </c>
      <c r="B176" s="7" t="s">
        <v>200</v>
      </c>
      <c r="C176" s="5" t="s">
        <v>196</v>
      </c>
      <c r="D176" s="7" t="s">
        <v>40</v>
      </c>
      <c r="E176" s="7"/>
      <c r="F176" s="35">
        <f t="shared" si="8"/>
        <v>6454</v>
      </c>
      <c r="G176" s="35">
        <f t="shared" si="8"/>
        <v>6598</v>
      </c>
    </row>
    <row r="177" spans="1:7" ht="19.5" customHeight="1">
      <c r="A177" s="49" t="s">
        <v>332</v>
      </c>
      <c r="B177" s="7" t="s">
        <v>200</v>
      </c>
      <c r="C177" s="5" t="s">
        <v>196</v>
      </c>
      <c r="D177" s="7" t="s">
        <v>41</v>
      </c>
      <c r="E177" s="7"/>
      <c r="F177" s="35">
        <f t="shared" si="8"/>
        <v>6454</v>
      </c>
      <c r="G177" s="35">
        <f t="shared" si="8"/>
        <v>6598</v>
      </c>
    </row>
    <row r="178" spans="1:7" ht="24.75" customHeight="1">
      <c r="A178" s="49" t="s">
        <v>334</v>
      </c>
      <c r="B178" s="7" t="s">
        <v>200</v>
      </c>
      <c r="C178" s="5" t="s">
        <v>196</v>
      </c>
      <c r="D178" s="7" t="s">
        <v>41</v>
      </c>
      <c r="E178" s="7" t="s">
        <v>172</v>
      </c>
      <c r="F178" s="35">
        <v>6454</v>
      </c>
      <c r="G178" s="35">
        <v>6598</v>
      </c>
    </row>
    <row r="179" spans="1:7" ht="16.5" customHeight="1">
      <c r="A179" s="49" t="s">
        <v>220</v>
      </c>
      <c r="B179" s="22" t="s">
        <v>200</v>
      </c>
      <c r="C179" s="23" t="s">
        <v>200</v>
      </c>
      <c r="D179" s="22"/>
      <c r="E179" s="7"/>
      <c r="F179" s="35">
        <f>F180+F183</f>
        <v>6389</v>
      </c>
      <c r="G179" s="35">
        <f>G180+G183</f>
        <v>6531</v>
      </c>
    </row>
    <row r="180" spans="1:7" ht="25.5" customHeight="1">
      <c r="A180" s="49" t="s">
        <v>32</v>
      </c>
      <c r="B180" s="22" t="s">
        <v>200</v>
      </c>
      <c r="C180" s="23" t="s">
        <v>200</v>
      </c>
      <c r="D180" s="22" t="s">
        <v>33</v>
      </c>
      <c r="E180" s="7"/>
      <c r="F180" s="35">
        <f>F181</f>
        <v>1181</v>
      </c>
      <c r="G180" s="35">
        <f>G181</f>
        <v>1207</v>
      </c>
    </row>
    <row r="181" spans="1:7" ht="24.75" customHeight="1">
      <c r="A181" s="49" t="s">
        <v>34</v>
      </c>
      <c r="B181" s="22" t="s">
        <v>200</v>
      </c>
      <c r="C181" s="23" t="s">
        <v>200</v>
      </c>
      <c r="D181" s="22" t="s">
        <v>35</v>
      </c>
      <c r="E181" s="7"/>
      <c r="F181" s="35">
        <f>F182</f>
        <v>1181</v>
      </c>
      <c r="G181" s="35">
        <f>G182</f>
        <v>1207</v>
      </c>
    </row>
    <row r="182" spans="1:7" ht="30" customHeight="1">
      <c r="A182" s="49" t="s">
        <v>237</v>
      </c>
      <c r="B182" s="22" t="s">
        <v>200</v>
      </c>
      <c r="C182" s="23" t="s">
        <v>200</v>
      </c>
      <c r="D182" s="22" t="s">
        <v>35</v>
      </c>
      <c r="E182" s="7" t="s">
        <v>238</v>
      </c>
      <c r="F182" s="35">
        <f>139+1042</f>
        <v>1181</v>
      </c>
      <c r="G182" s="35">
        <f>142+1065</f>
        <v>1207</v>
      </c>
    </row>
    <row r="183" spans="1:7" ht="30" customHeight="1">
      <c r="A183" s="49" t="s">
        <v>115</v>
      </c>
      <c r="B183" s="22" t="s">
        <v>200</v>
      </c>
      <c r="C183" s="23" t="s">
        <v>200</v>
      </c>
      <c r="D183" s="22" t="s">
        <v>80</v>
      </c>
      <c r="E183" s="7"/>
      <c r="F183" s="35">
        <f>F184</f>
        <v>5208</v>
      </c>
      <c r="G183" s="35">
        <f>G184</f>
        <v>5324</v>
      </c>
    </row>
    <row r="184" spans="1:7" ht="18.75" customHeight="1">
      <c r="A184" s="49" t="s">
        <v>116</v>
      </c>
      <c r="B184" s="22" t="s">
        <v>200</v>
      </c>
      <c r="C184" s="23" t="s">
        <v>200</v>
      </c>
      <c r="D184" s="22" t="s">
        <v>92</v>
      </c>
      <c r="E184" s="7"/>
      <c r="F184" s="35">
        <f>F185</f>
        <v>5208</v>
      </c>
      <c r="G184" s="35">
        <f>G185</f>
        <v>5324</v>
      </c>
    </row>
    <row r="185" spans="1:7" ht="28.5" customHeight="1">
      <c r="A185" s="49" t="s">
        <v>237</v>
      </c>
      <c r="B185" s="22" t="s">
        <v>200</v>
      </c>
      <c r="C185" s="23" t="s">
        <v>200</v>
      </c>
      <c r="D185" s="22" t="s">
        <v>92</v>
      </c>
      <c r="E185" s="7" t="s">
        <v>238</v>
      </c>
      <c r="F185" s="35">
        <f>304+1302+868+2734</f>
        <v>5208</v>
      </c>
      <c r="G185" s="35">
        <f>311+1331+887+2795</f>
        <v>5324</v>
      </c>
    </row>
    <row r="186" spans="1:7" ht="16.5" customHeight="1">
      <c r="A186" s="49" t="s">
        <v>221</v>
      </c>
      <c r="B186" s="22" t="s">
        <v>200</v>
      </c>
      <c r="C186" s="23" t="s">
        <v>209</v>
      </c>
      <c r="D186" s="22"/>
      <c r="E186" s="7"/>
      <c r="F186" s="62">
        <f>F187+F190+F196+F193</f>
        <v>52282</v>
      </c>
      <c r="G186" s="35">
        <f>G187+G190+G196+G193</f>
        <v>53771</v>
      </c>
    </row>
    <row r="187" spans="1:7" ht="47.25" customHeight="1">
      <c r="A187" s="49" t="s">
        <v>93</v>
      </c>
      <c r="B187" s="22" t="s">
        <v>200</v>
      </c>
      <c r="C187" s="23" t="s">
        <v>209</v>
      </c>
      <c r="D187" s="22" t="s">
        <v>234</v>
      </c>
      <c r="E187" s="7"/>
      <c r="F187" s="35">
        <f>F188</f>
        <v>17382</v>
      </c>
      <c r="G187" s="35">
        <f>G188</f>
        <v>18095</v>
      </c>
    </row>
    <row r="188" spans="1:7" ht="15.75" customHeight="1">
      <c r="A188" s="49" t="s">
        <v>235</v>
      </c>
      <c r="B188" s="22" t="s">
        <v>200</v>
      </c>
      <c r="C188" s="23" t="s">
        <v>209</v>
      </c>
      <c r="D188" s="22" t="s">
        <v>236</v>
      </c>
      <c r="E188" s="7"/>
      <c r="F188" s="35">
        <f>F189</f>
        <v>17382</v>
      </c>
      <c r="G188" s="35">
        <f>G189</f>
        <v>18095</v>
      </c>
    </row>
    <row r="189" spans="1:7" ht="19.5" customHeight="1">
      <c r="A189" s="49" t="s">
        <v>237</v>
      </c>
      <c r="B189" s="22" t="s">
        <v>200</v>
      </c>
      <c r="C189" s="23" t="s">
        <v>209</v>
      </c>
      <c r="D189" s="22" t="s">
        <v>236</v>
      </c>
      <c r="E189" s="7" t="s">
        <v>238</v>
      </c>
      <c r="F189" s="35">
        <v>17382</v>
      </c>
      <c r="G189" s="35">
        <v>18095</v>
      </c>
    </row>
    <row r="190" spans="1:7" ht="30.75" customHeight="1">
      <c r="A190" s="49" t="s">
        <v>36</v>
      </c>
      <c r="B190" s="7" t="s">
        <v>200</v>
      </c>
      <c r="C190" s="4" t="s">
        <v>209</v>
      </c>
      <c r="D190" s="7" t="s">
        <v>37</v>
      </c>
      <c r="E190" s="7"/>
      <c r="F190" s="35">
        <f>F191</f>
        <v>6351</v>
      </c>
      <c r="G190" s="35">
        <f>G191</f>
        <v>6492</v>
      </c>
    </row>
    <row r="191" spans="1:7" ht="16.5" customHeight="1">
      <c r="A191" s="49" t="s">
        <v>332</v>
      </c>
      <c r="B191" s="7" t="s">
        <v>200</v>
      </c>
      <c r="C191" s="4" t="s">
        <v>209</v>
      </c>
      <c r="D191" s="7" t="s">
        <v>38</v>
      </c>
      <c r="E191" s="7"/>
      <c r="F191" s="35">
        <f>F192</f>
        <v>6351</v>
      </c>
      <c r="G191" s="35">
        <f>G192</f>
        <v>6492</v>
      </c>
    </row>
    <row r="192" spans="1:7" ht="19.5" customHeight="1">
      <c r="A192" s="49" t="s">
        <v>334</v>
      </c>
      <c r="B192" s="7" t="s">
        <v>200</v>
      </c>
      <c r="C192" s="4" t="s">
        <v>209</v>
      </c>
      <c r="D192" s="7" t="s">
        <v>38</v>
      </c>
      <c r="E192" s="7" t="s">
        <v>172</v>
      </c>
      <c r="F192" s="35">
        <v>6351</v>
      </c>
      <c r="G192" s="35">
        <v>6492</v>
      </c>
    </row>
    <row r="193" spans="1:7" ht="15">
      <c r="A193" s="49" t="s">
        <v>69</v>
      </c>
      <c r="B193" s="7" t="s">
        <v>200</v>
      </c>
      <c r="C193" s="5" t="s">
        <v>209</v>
      </c>
      <c r="D193" s="7" t="s">
        <v>70</v>
      </c>
      <c r="E193" s="7"/>
      <c r="F193" s="62">
        <f>F194</f>
        <v>329</v>
      </c>
      <c r="G193" s="35">
        <f>G194</f>
        <v>336</v>
      </c>
    </row>
    <row r="194" spans="1:7" ht="30">
      <c r="A194" s="49" t="s">
        <v>71</v>
      </c>
      <c r="B194" s="7" t="s">
        <v>200</v>
      </c>
      <c r="C194" s="5" t="s">
        <v>209</v>
      </c>
      <c r="D194" s="7" t="s">
        <v>70</v>
      </c>
      <c r="E194" s="7"/>
      <c r="F194" s="62">
        <f>F195</f>
        <v>329</v>
      </c>
      <c r="G194" s="35">
        <f>G195</f>
        <v>336</v>
      </c>
    </row>
    <row r="195" spans="1:7" ht="24" customHeight="1">
      <c r="A195" s="49" t="s">
        <v>237</v>
      </c>
      <c r="B195" s="7" t="s">
        <v>200</v>
      </c>
      <c r="C195" s="5" t="s">
        <v>209</v>
      </c>
      <c r="D195" s="7" t="s">
        <v>70</v>
      </c>
      <c r="E195" s="7" t="s">
        <v>238</v>
      </c>
      <c r="F195" s="35">
        <v>329</v>
      </c>
      <c r="G195" s="35">
        <v>336</v>
      </c>
    </row>
    <row r="196" spans="1:7" ht="63.75" customHeight="1">
      <c r="A196" s="49" t="s">
        <v>118</v>
      </c>
      <c r="B196" s="22" t="s">
        <v>200</v>
      </c>
      <c r="C196" s="23" t="s">
        <v>209</v>
      </c>
      <c r="D196" s="22" t="s">
        <v>40</v>
      </c>
      <c r="E196" s="7"/>
      <c r="F196" s="35">
        <f>F197</f>
        <v>28220</v>
      </c>
      <c r="G196" s="35">
        <f>G197</f>
        <v>28848</v>
      </c>
    </row>
    <row r="197" spans="1:7" ht="23.25" customHeight="1">
      <c r="A197" s="49" t="s">
        <v>332</v>
      </c>
      <c r="B197" s="22" t="s">
        <v>200</v>
      </c>
      <c r="C197" s="23" t="s">
        <v>209</v>
      </c>
      <c r="D197" s="22" t="s">
        <v>41</v>
      </c>
      <c r="E197" s="7"/>
      <c r="F197" s="35">
        <f>F198</f>
        <v>28220</v>
      </c>
      <c r="G197" s="35">
        <f>G198</f>
        <v>28848</v>
      </c>
    </row>
    <row r="198" spans="1:7" ht="22.5" customHeight="1">
      <c r="A198" s="49" t="s">
        <v>334</v>
      </c>
      <c r="B198" s="22" t="s">
        <v>200</v>
      </c>
      <c r="C198" s="23" t="s">
        <v>209</v>
      </c>
      <c r="D198" s="22" t="s">
        <v>41</v>
      </c>
      <c r="E198" s="7" t="s">
        <v>172</v>
      </c>
      <c r="F198" s="35">
        <v>28220</v>
      </c>
      <c r="G198" s="35">
        <v>28848</v>
      </c>
    </row>
    <row r="199" spans="1:7" ht="33" customHeight="1">
      <c r="A199" s="50" t="s">
        <v>43</v>
      </c>
      <c r="B199" s="20" t="s">
        <v>212</v>
      </c>
      <c r="C199" s="18"/>
      <c r="D199" s="20"/>
      <c r="E199" s="21"/>
      <c r="F199" s="34">
        <f>F200+F215</f>
        <v>57836</v>
      </c>
      <c r="G199" s="34">
        <f>G200+G215</f>
        <v>59204</v>
      </c>
    </row>
    <row r="200" spans="1:7" ht="14.25" customHeight="1">
      <c r="A200" s="49" t="s">
        <v>188</v>
      </c>
      <c r="B200" s="22" t="s">
        <v>212</v>
      </c>
      <c r="C200" s="23" t="s">
        <v>195</v>
      </c>
      <c r="D200" s="22"/>
      <c r="E200" s="7"/>
      <c r="F200" s="35">
        <f>F201+F204+F207+F210+F213</f>
        <v>50579</v>
      </c>
      <c r="G200" s="35">
        <f>G201+G204+G207+G210+G213</f>
        <v>51703</v>
      </c>
    </row>
    <row r="201" spans="1:7" ht="30" customHeight="1">
      <c r="A201" s="49" t="s">
        <v>119</v>
      </c>
      <c r="B201" s="22" t="s">
        <v>212</v>
      </c>
      <c r="C201" s="23" t="s">
        <v>195</v>
      </c>
      <c r="D201" s="22" t="s">
        <v>44</v>
      </c>
      <c r="E201" s="7"/>
      <c r="F201" s="35">
        <f>F202</f>
        <v>26538</v>
      </c>
      <c r="G201" s="35">
        <f>G202</f>
        <v>27128</v>
      </c>
    </row>
    <row r="202" spans="1:7" ht="21.75" customHeight="1">
      <c r="A202" s="49" t="s">
        <v>332</v>
      </c>
      <c r="B202" s="22" t="s">
        <v>212</v>
      </c>
      <c r="C202" s="23" t="s">
        <v>195</v>
      </c>
      <c r="D202" s="22" t="s">
        <v>45</v>
      </c>
      <c r="E202" s="7"/>
      <c r="F202" s="35">
        <f>F203</f>
        <v>26538</v>
      </c>
      <c r="G202" s="35">
        <f>G203</f>
        <v>27128</v>
      </c>
    </row>
    <row r="203" spans="1:7" ht="23.25" customHeight="1">
      <c r="A203" s="49" t="s">
        <v>334</v>
      </c>
      <c r="B203" s="22" t="s">
        <v>212</v>
      </c>
      <c r="C203" s="23" t="s">
        <v>195</v>
      </c>
      <c r="D203" s="22" t="s">
        <v>45</v>
      </c>
      <c r="E203" s="7" t="s">
        <v>172</v>
      </c>
      <c r="F203" s="35">
        <v>26538</v>
      </c>
      <c r="G203" s="35">
        <v>27128</v>
      </c>
    </row>
    <row r="204" spans="1:7" ht="15.75" customHeight="1">
      <c r="A204" s="49" t="s">
        <v>47</v>
      </c>
      <c r="B204" s="22" t="s">
        <v>212</v>
      </c>
      <c r="C204" s="23" t="s">
        <v>195</v>
      </c>
      <c r="D204" s="22" t="s">
        <v>48</v>
      </c>
      <c r="E204" s="7"/>
      <c r="F204" s="35">
        <f>F205</f>
        <v>15148</v>
      </c>
      <c r="G204" s="35">
        <f>G205</f>
        <v>15485</v>
      </c>
    </row>
    <row r="205" spans="1:7" ht="18.75" customHeight="1">
      <c r="A205" s="49" t="s">
        <v>332</v>
      </c>
      <c r="B205" s="22" t="s">
        <v>212</v>
      </c>
      <c r="C205" s="23" t="s">
        <v>195</v>
      </c>
      <c r="D205" s="22" t="s">
        <v>49</v>
      </c>
      <c r="E205" s="7"/>
      <c r="F205" s="35">
        <f>F206</f>
        <v>15148</v>
      </c>
      <c r="G205" s="35">
        <f>G206</f>
        <v>15485</v>
      </c>
    </row>
    <row r="206" spans="1:7" ht="20.25" customHeight="1">
      <c r="A206" s="49" t="s">
        <v>334</v>
      </c>
      <c r="B206" s="22" t="s">
        <v>212</v>
      </c>
      <c r="C206" s="23" t="s">
        <v>195</v>
      </c>
      <c r="D206" s="22" t="s">
        <v>49</v>
      </c>
      <c r="E206" s="7" t="s">
        <v>172</v>
      </c>
      <c r="F206" s="35">
        <v>15148</v>
      </c>
      <c r="G206" s="35">
        <v>15485</v>
      </c>
    </row>
    <row r="207" spans="1:7" ht="30">
      <c r="A207" s="49" t="s">
        <v>50</v>
      </c>
      <c r="B207" s="22" t="s">
        <v>212</v>
      </c>
      <c r="C207" s="23" t="s">
        <v>195</v>
      </c>
      <c r="D207" s="22" t="s">
        <v>51</v>
      </c>
      <c r="E207" s="7"/>
      <c r="F207" s="35">
        <f>F208</f>
        <v>5594</v>
      </c>
      <c r="G207" s="35">
        <f>G208</f>
        <v>5718</v>
      </c>
    </row>
    <row r="208" spans="1:7" ht="16.5" customHeight="1">
      <c r="A208" s="49" t="s">
        <v>332</v>
      </c>
      <c r="B208" s="22" t="s">
        <v>212</v>
      </c>
      <c r="C208" s="23" t="s">
        <v>195</v>
      </c>
      <c r="D208" s="22" t="s">
        <v>52</v>
      </c>
      <c r="E208" s="7"/>
      <c r="F208" s="35">
        <f>F209</f>
        <v>5594</v>
      </c>
      <c r="G208" s="35">
        <f>G209</f>
        <v>5718</v>
      </c>
    </row>
    <row r="209" spans="1:7" ht="18" customHeight="1">
      <c r="A209" s="49" t="s">
        <v>334</v>
      </c>
      <c r="B209" s="22" t="s">
        <v>212</v>
      </c>
      <c r="C209" s="23" t="s">
        <v>195</v>
      </c>
      <c r="D209" s="22" t="s">
        <v>52</v>
      </c>
      <c r="E209" s="7" t="s">
        <v>172</v>
      </c>
      <c r="F209" s="35">
        <v>5594</v>
      </c>
      <c r="G209" s="35">
        <v>5718</v>
      </c>
    </row>
    <row r="210" spans="1:7" ht="21.75" customHeight="1">
      <c r="A210" s="49" t="s">
        <v>53</v>
      </c>
      <c r="B210" s="22" t="s">
        <v>212</v>
      </c>
      <c r="C210" s="23" t="s">
        <v>195</v>
      </c>
      <c r="D210" s="22" t="s">
        <v>54</v>
      </c>
      <c r="E210" s="7"/>
      <c r="F210" s="35">
        <f>F211</f>
        <v>2452</v>
      </c>
      <c r="G210" s="35">
        <f>G211</f>
        <v>2506</v>
      </c>
    </row>
    <row r="211" spans="1:7" ht="17.25" customHeight="1">
      <c r="A211" s="49" t="s">
        <v>55</v>
      </c>
      <c r="B211" s="22" t="s">
        <v>212</v>
      </c>
      <c r="C211" s="23" t="s">
        <v>195</v>
      </c>
      <c r="D211" s="22" t="s">
        <v>56</v>
      </c>
      <c r="E211" s="7"/>
      <c r="F211" s="35">
        <f>F212</f>
        <v>2452</v>
      </c>
      <c r="G211" s="35">
        <f>G212</f>
        <v>2506</v>
      </c>
    </row>
    <row r="212" spans="1:7" ht="15.75" customHeight="1">
      <c r="A212" s="49" t="s">
        <v>250</v>
      </c>
      <c r="B212" s="22" t="s">
        <v>212</v>
      </c>
      <c r="C212" s="23" t="s">
        <v>195</v>
      </c>
      <c r="D212" s="22" t="s">
        <v>56</v>
      </c>
      <c r="E212" s="7" t="s">
        <v>251</v>
      </c>
      <c r="F212" s="35">
        <v>2452</v>
      </c>
      <c r="G212" s="35">
        <v>2506</v>
      </c>
    </row>
    <row r="213" spans="1:7" ht="15.75" customHeight="1">
      <c r="A213" s="49" t="s">
        <v>151</v>
      </c>
      <c r="B213" s="5" t="s">
        <v>212</v>
      </c>
      <c r="C213" s="6" t="s">
        <v>195</v>
      </c>
      <c r="D213" s="6" t="s">
        <v>148</v>
      </c>
      <c r="E213" s="7"/>
      <c r="F213" s="35">
        <f>F214</f>
        <v>847</v>
      </c>
      <c r="G213" s="35">
        <f>G214</f>
        <v>866</v>
      </c>
    </row>
    <row r="214" spans="1:7" ht="19.5" customHeight="1">
      <c r="A214" s="49" t="s">
        <v>46</v>
      </c>
      <c r="B214" s="5" t="s">
        <v>212</v>
      </c>
      <c r="C214" s="6" t="s">
        <v>195</v>
      </c>
      <c r="D214" s="6" t="s">
        <v>148</v>
      </c>
      <c r="E214" s="7" t="s">
        <v>172</v>
      </c>
      <c r="F214" s="35">
        <v>847</v>
      </c>
      <c r="G214" s="35">
        <v>866</v>
      </c>
    </row>
    <row r="215" spans="1:7" ht="29.25" customHeight="1">
      <c r="A215" s="49" t="s">
        <v>189</v>
      </c>
      <c r="B215" s="22" t="s">
        <v>212</v>
      </c>
      <c r="C215" s="23" t="s">
        <v>198</v>
      </c>
      <c r="D215" s="22"/>
      <c r="E215" s="7"/>
      <c r="F215" s="35">
        <f>F216+F219</f>
        <v>7257</v>
      </c>
      <c r="G215" s="35">
        <f>G216+G219</f>
        <v>7501</v>
      </c>
    </row>
    <row r="216" spans="1:7" ht="49.5" customHeight="1">
      <c r="A216" s="49" t="s">
        <v>93</v>
      </c>
      <c r="B216" s="22" t="s">
        <v>212</v>
      </c>
      <c r="C216" s="23" t="s">
        <v>198</v>
      </c>
      <c r="D216" s="22" t="s">
        <v>234</v>
      </c>
      <c r="E216" s="7"/>
      <c r="F216" s="35">
        <f>F217</f>
        <v>4345</v>
      </c>
      <c r="G216" s="35">
        <f>G217</f>
        <v>4524</v>
      </c>
    </row>
    <row r="217" spans="1:7" ht="14.25" customHeight="1">
      <c r="A217" s="49" t="s">
        <v>235</v>
      </c>
      <c r="B217" s="22" t="s">
        <v>212</v>
      </c>
      <c r="C217" s="23" t="s">
        <v>198</v>
      </c>
      <c r="D217" s="22" t="s">
        <v>236</v>
      </c>
      <c r="E217" s="7"/>
      <c r="F217" s="35">
        <f>F218</f>
        <v>4345</v>
      </c>
      <c r="G217" s="35">
        <f>G218</f>
        <v>4524</v>
      </c>
    </row>
    <row r="218" spans="1:7" ht="18.75" customHeight="1">
      <c r="A218" s="49" t="s">
        <v>237</v>
      </c>
      <c r="B218" s="22" t="s">
        <v>212</v>
      </c>
      <c r="C218" s="23" t="s">
        <v>198</v>
      </c>
      <c r="D218" s="22" t="s">
        <v>236</v>
      </c>
      <c r="E218" s="7" t="s">
        <v>238</v>
      </c>
      <c r="F218" s="35">
        <v>4345</v>
      </c>
      <c r="G218" s="35">
        <v>4524</v>
      </c>
    </row>
    <row r="219" spans="1:7" ht="51" customHeight="1">
      <c r="A219" s="49" t="s">
        <v>39</v>
      </c>
      <c r="B219" s="22" t="s">
        <v>212</v>
      </c>
      <c r="C219" s="23" t="s">
        <v>198</v>
      </c>
      <c r="D219" s="22" t="s">
        <v>40</v>
      </c>
      <c r="E219" s="7"/>
      <c r="F219" s="35">
        <f>F220</f>
        <v>2912</v>
      </c>
      <c r="G219" s="35">
        <f>G220</f>
        <v>2977</v>
      </c>
    </row>
    <row r="220" spans="1:7" ht="22.5" customHeight="1">
      <c r="A220" s="49" t="s">
        <v>332</v>
      </c>
      <c r="B220" s="22" t="s">
        <v>212</v>
      </c>
      <c r="C220" s="23" t="s">
        <v>198</v>
      </c>
      <c r="D220" s="22" t="s">
        <v>41</v>
      </c>
      <c r="E220" s="7"/>
      <c r="F220" s="35">
        <f>F221</f>
        <v>2912</v>
      </c>
      <c r="G220" s="35">
        <f>G221</f>
        <v>2977</v>
      </c>
    </row>
    <row r="221" spans="1:7" ht="21" customHeight="1">
      <c r="A221" s="49" t="s">
        <v>334</v>
      </c>
      <c r="B221" s="22" t="s">
        <v>212</v>
      </c>
      <c r="C221" s="23" t="s">
        <v>198</v>
      </c>
      <c r="D221" s="22" t="s">
        <v>41</v>
      </c>
      <c r="E221" s="7" t="s">
        <v>172</v>
      </c>
      <c r="F221" s="35">
        <v>2912</v>
      </c>
      <c r="G221" s="35">
        <v>2977</v>
      </c>
    </row>
    <row r="222" spans="1:7" ht="26.25" customHeight="1">
      <c r="A222" s="50" t="s">
        <v>180</v>
      </c>
      <c r="B222" s="20" t="s">
        <v>209</v>
      </c>
      <c r="C222" s="18"/>
      <c r="D222" s="20"/>
      <c r="E222" s="21"/>
      <c r="F222" s="34">
        <f>F223+F234+F241+F245+F252+F262</f>
        <v>271811</v>
      </c>
      <c r="G222" s="34">
        <f>G223+G234+G241+G245+G252+G262</f>
        <v>287879</v>
      </c>
    </row>
    <row r="223" spans="1:7" ht="17.25" customHeight="1">
      <c r="A223" s="49" t="s">
        <v>179</v>
      </c>
      <c r="B223" s="22" t="s">
        <v>209</v>
      </c>
      <c r="C223" s="23" t="s">
        <v>195</v>
      </c>
      <c r="D223" s="22"/>
      <c r="E223" s="7"/>
      <c r="F223" s="35">
        <f>F224+F228+F231</f>
        <v>78979</v>
      </c>
      <c r="G223" s="35">
        <f>G224+G228+G231</f>
        <v>80736</v>
      </c>
    </row>
    <row r="224" spans="1:7" ht="33" customHeight="1">
      <c r="A224" s="49" t="s">
        <v>114</v>
      </c>
      <c r="B224" s="22" t="s">
        <v>209</v>
      </c>
      <c r="C224" s="23" t="s">
        <v>195</v>
      </c>
      <c r="D224" s="22" t="s">
        <v>313</v>
      </c>
      <c r="E224" s="7"/>
      <c r="F224" s="35">
        <f aca="true" t="shared" si="9" ref="F224:G226">F225</f>
        <v>0</v>
      </c>
      <c r="G224" s="35">
        <f t="shared" si="9"/>
        <v>0</v>
      </c>
    </row>
    <row r="225" spans="1:7" ht="64.5" customHeight="1">
      <c r="A225" s="51" t="s">
        <v>111</v>
      </c>
      <c r="B225" s="22" t="s">
        <v>209</v>
      </c>
      <c r="C225" s="23" t="s">
        <v>195</v>
      </c>
      <c r="D225" s="22" t="s">
        <v>112</v>
      </c>
      <c r="E225" s="7"/>
      <c r="F225" s="35">
        <f t="shared" si="9"/>
        <v>0</v>
      </c>
      <c r="G225" s="35">
        <f t="shared" si="9"/>
        <v>0</v>
      </c>
    </row>
    <row r="226" spans="1:7" ht="30.75" customHeight="1">
      <c r="A226" s="51" t="s">
        <v>315</v>
      </c>
      <c r="B226" s="22" t="s">
        <v>209</v>
      </c>
      <c r="C226" s="23" t="s">
        <v>195</v>
      </c>
      <c r="D226" s="22" t="s">
        <v>314</v>
      </c>
      <c r="E226" s="7"/>
      <c r="F226" s="35">
        <f t="shared" si="9"/>
        <v>0</v>
      </c>
      <c r="G226" s="35">
        <f t="shared" si="9"/>
        <v>0</v>
      </c>
    </row>
    <row r="227" spans="1:7" ht="15.75" customHeight="1">
      <c r="A227" s="51" t="s">
        <v>308</v>
      </c>
      <c r="B227" s="22" t="s">
        <v>209</v>
      </c>
      <c r="C227" s="23" t="s">
        <v>195</v>
      </c>
      <c r="D227" s="22" t="s">
        <v>314</v>
      </c>
      <c r="E227" s="7" t="s">
        <v>309</v>
      </c>
      <c r="F227" s="35"/>
      <c r="G227" s="35"/>
    </row>
    <row r="228" spans="1:7" ht="26.25" customHeight="1">
      <c r="A228" s="49" t="s">
        <v>57</v>
      </c>
      <c r="B228" s="22" t="s">
        <v>209</v>
      </c>
      <c r="C228" s="23" t="s">
        <v>195</v>
      </c>
      <c r="D228" s="22" t="s">
        <v>58</v>
      </c>
      <c r="E228" s="7"/>
      <c r="F228" s="35">
        <f>F229</f>
        <v>65858</v>
      </c>
      <c r="G228" s="35">
        <f>G229</f>
        <v>67323</v>
      </c>
    </row>
    <row r="229" spans="1:7" ht="24" customHeight="1">
      <c r="A229" s="49" t="s">
        <v>332</v>
      </c>
      <c r="B229" s="22" t="s">
        <v>209</v>
      </c>
      <c r="C229" s="23" t="s">
        <v>195</v>
      </c>
      <c r="D229" s="22" t="s">
        <v>59</v>
      </c>
      <c r="E229" s="7"/>
      <c r="F229" s="35">
        <f>F230</f>
        <v>65858</v>
      </c>
      <c r="G229" s="35">
        <f>G230</f>
        <v>67323</v>
      </c>
    </row>
    <row r="230" spans="1:7" ht="21.75" customHeight="1">
      <c r="A230" s="49" t="s">
        <v>334</v>
      </c>
      <c r="B230" s="22" t="s">
        <v>209</v>
      </c>
      <c r="C230" s="23" t="s">
        <v>195</v>
      </c>
      <c r="D230" s="22" t="s">
        <v>59</v>
      </c>
      <c r="E230" s="7" t="s">
        <v>172</v>
      </c>
      <c r="F230" s="35">
        <v>65858</v>
      </c>
      <c r="G230" s="35">
        <v>67323</v>
      </c>
    </row>
    <row r="231" spans="1:7" ht="14.25" customHeight="1">
      <c r="A231" s="49" t="s">
        <v>60</v>
      </c>
      <c r="B231" s="22" t="s">
        <v>209</v>
      </c>
      <c r="C231" s="23" t="s">
        <v>195</v>
      </c>
      <c r="D231" s="22" t="s">
        <v>61</v>
      </c>
      <c r="E231" s="7"/>
      <c r="F231" s="35">
        <f>F232</f>
        <v>13121</v>
      </c>
      <c r="G231" s="35">
        <f>G232</f>
        <v>13413</v>
      </c>
    </row>
    <row r="232" spans="1:7" ht="21" customHeight="1">
      <c r="A232" s="49" t="s">
        <v>332</v>
      </c>
      <c r="B232" s="22" t="s">
        <v>209</v>
      </c>
      <c r="C232" s="23" t="s">
        <v>195</v>
      </c>
      <c r="D232" s="22" t="s">
        <v>62</v>
      </c>
      <c r="E232" s="7"/>
      <c r="F232" s="35">
        <f>F233</f>
        <v>13121</v>
      </c>
      <c r="G232" s="35">
        <f>G233</f>
        <v>13413</v>
      </c>
    </row>
    <row r="233" spans="1:7" ht="19.5" customHeight="1">
      <c r="A233" s="49" t="s">
        <v>334</v>
      </c>
      <c r="B233" s="22" t="s">
        <v>209</v>
      </c>
      <c r="C233" s="23" t="s">
        <v>195</v>
      </c>
      <c r="D233" s="22" t="s">
        <v>62</v>
      </c>
      <c r="E233" s="7" t="s">
        <v>172</v>
      </c>
      <c r="F233" s="35">
        <v>13121</v>
      </c>
      <c r="G233" s="35">
        <v>13413</v>
      </c>
    </row>
    <row r="234" spans="1:7" ht="14.25" customHeight="1">
      <c r="A234" s="49" t="s">
        <v>181</v>
      </c>
      <c r="B234" s="22" t="s">
        <v>209</v>
      </c>
      <c r="C234" s="23" t="s">
        <v>205</v>
      </c>
      <c r="D234" s="22"/>
      <c r="E234" s="7"/>
      <c r="F234" s="35">
        <f>F235+F238</f>
        <v>54857</v>
      </c>
      <c r="G234" s="35">
        <f>G235+G238</f>
        <v>56078</v>
      </c>
    </row>
    <row r="235" spans="1:7" ht="18" customHeight="1">
      <c r="A235" s="49" t="s">
        <v>57</v>
      </c>
      <c r="B235" s="22" t="s">
        <v>209</v>
      </c>
      <c r="C235" s="23" t="s">
        <v>205</v>
      </c>
      <c r="D235" s="22" t="s">
        <v>58</v>
      </c>
      <c r="E235" s="7"/>
      <c r="F235" s="35">
        <f>F236</f>
        <v>13499</v>
      </c>
      <c r="G235" s="35">
        <f>G236</f>
        <v>13799</v>
      </c>
    </row>
    <row r="236" spans="1:7" ht="18" customHeight="1">
      <c r="A236" s="49" t="s">
        <v>332</v>
      </c>
      <c r="B236" s="22" t="s">
        <v>209</v>
      </c>
      <c r="C236" s="23" t="s">
        <v>205</v>
      </c>
      <c r="D236" s="22" t="s">
        <v>59</v>
      </c>
      <c r="E236" s="7"/>
      <c r="F236" s="35">
        <f>F237</f>
        <v>13499</v>
      </c>
      <c r="G236" s="35">
        <f>G237</f>
        <v>13799</v>
      </c>
    </row>
    <row r="237" spans="1:7" ht="20.25" customHeight="1">
      <c r="A237" s="49" t="s">
        <v>334</v>
      </c>
      <c r="B237" s="22" t="s">
        <v>209</v>
      </c>
      <c r="C237" s="23" t="s">
        <v>205</v>
      </c>
      <c r="D237" s="22" t="s">
        <v>59</v>
      </c>
      <c r="E237" s="7" t="s">
        <v>172</v>
      </c>
      <c r="F237" s="35">
        <v>13499</v>
      </c>
      <c r="G237" s="35">
        <v>13799</v>
      </c>
    </row>
    <row r="238" spans="1:7" ht="19.5" customHeight="1">
      <c r="A238" s="49" t="s">
        <v>128</v>
      </c>
      <c r="B238" s="22" t="s">
        <v>209</v>
      </c>
      <c r="C238" s="23" t="s">
        <v>205</v>
      </c>
      <c r="D238" s="22" t="s">
        <v>63</v>
      </c>
      <c r="E238" s="7"/>
      <c r="F238" s="35">
        <f>F239</f>
        <v>41358</v>
      </c>
      <c r="G238" s="35">
        <f>G239</f>
        <v>42279</v>
      </c>
    </row>
    <row r="239" spans="1:7" ht="16.5" customHeight="1">
      <c r="A239" s="49" t="s">
        <v>332</v>
      </c>
      <c r="B239" s="22" t="s">
        <v>209</v>
      </c>
      <c r="C239" s="23" t="s">
        <v>205</v>
      </c>
      <c r="D239" s="22" t="s">
        <v>64</v>
      </c>
      <c r="E239" s="7"/>
      <c r="F239" s="35">
        <f>F240</f>
        <v>41358</v>
      </c>
      <c r="G239" s="35">
        <f>G240</f>
        <v>42279</v>
      </c>
    </row>
    <row r="240" spans="1:7" ht="18" customHeight="1">
      <c r="A240" s="49" t="s">
        <v>334</v>
      </c>
      <c r="B240" s="22" t="s">
        <v>209</v>
      </c>
      <c r="C240" s="23" t="s">
        <v>205</v>
      </c>
      <c r="D240" s="22" t="s">
        <v>64</v>
      </c>
      <c r="E240" s="7" t="s">
        <v>172</v>
      </c>
      <c r="F240" s="35">
        <v>41358</v>
      </c>
      <c r="G240" s="35">
        <v>42279</v>
      </c>
    </row>
    <row r="241" spans="1:7" ht="17.25" customHeight="1">
      <c r="A241" s="49" t="s">
        <v>230</v>
      </c>
      <c r="B241" s="22" t="s">
        <v>209</v>
      </c>
      <c r="C241" s="23" t="s">
        <v>196</v>
      </c>
      <c r="D241" s="22"/>
      <c r="E241" s="7"/>
      <c r="F241" s="35">
        <f aca="true" t="shared" si="10" ref="F241:G243">F242</f>
        <v>68</v>
      </c>
      <c r="G241" s="35">
        <f t="shared" si="10"/>
        <v>60</v>
      </c>
    </row>
    <row r="242" spans="1:7" ht="20.25" customHeight="1">
      <c r="A242" s="49" t="s">
        <v>57</v>
      </c>
      <c r="B242" s="22" t="s">
        <v>209</v>
      </c>
      <c r="C242" s="23" t="s">
        <v>196</v>
      </c>
      <c r="D242" s="22" t="s">
        <v>58</v>
      </c>
      <c r="E242" s="7"/>
      <c r="F242" s="35">
        <f t="shared" si="10"/>
        <v>68</v>
      </c>
      <c r="G242" s="35">
        <f t="shared" si="10"/>
        <v>60</v>
      </c>
    </row>
    <row r="243" spans="1:7" ht="18" customHeight="1">
      <c r="A243" s="49" t="s">
        <v>332</v>
      </c>
      <c r="B243" s="22" t="s">
        <v>209</v>
      </c>
      <c r="C243" s="23" t="s">
        <v>196</v>
      </c>
      <c r="D243" s="22" t="s">
        <v>59</v>
      </c>
      <c r="E243" s="7"/>
      <c r="F243" s="35">
        <f t="shared" si="10"/>
        <v>68</v>
      </c>
      <c r="G243" s="35">
        <f t="shared" si="10"/>
        <v>60</v>
      </c>
    </row>
    <row r="244" spans="1:7" ht="16.5" customHeight="1">
      <c r="A244" s="49" t="s">
        <v>334</v>
      </c>
      <c r="B244" s="22" t="s">
        <v>209</v>
      </c>
      <c r="C244" s="23" t="s">
        <v>196</v>
      </c>
      <c r="D244" s="22" t="s">
        <v>59</v>
      </c>
      <c r="E244" s="7" t="s">
        <v>172</v>
      </c>
      <c r="F244" s="35">
        <v>68</v>
      </c>
      <c r="G244" s="35">
        <v>60</v>
      </c>
    </row>
    <row r="245" spans="1:7" ht="15" customHeight="1">
      <c r="A245" s="49" t="s">
        <v>182</v>
      </c>
      <c r="B245" s="22" t="s">
        <v>209</v>
      </c>
      <c r="C245" s="23" t="s">
        <v>208</v>
      </c>
      <c r="D245" s="22"/>
      <c r="E245" s="7"/>
      <c r="F245" s="35">
        <f>F246+F249</f>
        <v>77826</v>
      </c>
      <c r="G245" s="35">
        <f>G246+G249</f>
        <v>79341</v>
      </c>
    </row>
    <row r="246" spans="1:7" ht="14.25" customHeight="1">
      <c r="A246" s="49" t="s">
        <v>65</v>
      </c>
      <c r="B246" s="22" t="s">
        <v>209</v>
      </c>
      <c r="C246" s="23" t="s">
        <v>208</v>
      </c>
      <c r="D246" s="22" t="s">
        <v>66</v>
      </c>
      <c r="E246" s="7"/>
      <c r="F246" s="35">
        <f>F247</f>
        <v>68144</v>
      </c>
      <c r="G246" s="35">
        <f>G247</f>
        <v>69659</v>
      </c>
    </row>
    <row r="247" spans="1:7" ht="14.25" customHeight="1">
      <c r="A247" s="49" t="s">
        <v>332</v>
      </c>
      <c r="B247" s="22" t="s">
        <v>209</v>
      </c>
      <c r="C247" s="23" t="s">
        <v>208</v>
      </c>
      <c r="D247" s="22" t="s">
        <v>67</v>
      </c>
      <c r="E247" s="7"/>
      <c r="F247" s="35">
        <f>F248</f>
        <v>68144</v>
      </c>
      <c r="G247" s="35">
        <f>G248</f>
        <v>69659</v>
      </c>
    </row>
    <row r="248" spans="1:7" ht="21" customHeight="1">
      <c r="A248" s="49" t="s">
        <v>334</v>
      </c>
      <c r="B248" s="22" t="s">
        <v>209</v>
      </c>
      <c r="C248" s="23" t="s">
        <v>208</v>
      </c>
      <c r="D248" s="22" t="s">
        <v>67</v>
      </c>
      <c r="E248" s="7" t="s">
        <v>172</v>
      </c>
      <c r="F248" s="35">
        <v>68144</v>
      </c>
      <c r="G248" s="35">
        <v>69659</v>
      </c>
    </row>
    <row r="249" spans="1:7" ht="18.75" customHeight="1">
      <c r="A249" s="49" t="s">
        <v>30</v>
      </c>
      <c r="B249" s="22" t="s">
        <v>209</v>
      </c>
      <c r="C249" s="23" t="s">
        <v>208</v>
      </c>
      <c r="D249" s="22" t="s">
        <v>31</v>
      </c>
      <c r="E249" s="7"/>
      <c r="F249" s="35">
        <f>F250</f>
        <v>9682</v>
      </c>
      <c r="G249" s="35">
        <f>G250</f>
        <v>9682</v>
      </c>
    </row>
    <row r="250" spans="1:7" ht="50.25" customHeight="1">
      <c r="A250" s="49" t="s">
        <v>73</v>
      </c>
      <c r="B250" s="22" t="s">
        <v>209</v>
      </c>
      <c r="C250" s="23" t="s">
        <v>208</v>
      </c>
      <c r="D250" s="22" t="s">
        <v>74</v>
      </c>
      <c r="E250" s="7"/>
      <c r="F250" s="35">
        <f>F251</f>
        <v>9682</v>
      </c>
      <c r="G250" s="35">
        <f>G251</f>
        <v>9682</v>
      </c>
    </row>
    <row r="251" spans="1:7" ht="19.5" customHeight="1">
      <c r="A251" s="49" t="s">
        <v>334</v>
      </c>
      <c r="B251" s="22" t="s">
        <v>209</v>
      </c>
      <c r="C251" s="23" t="s">
        <v>208</v>
      </c>
      <c r="D251" s="22" t="s">
        <v>74</v>
      </c>
      <c r="E251" s="7" t="s">
        <v>172</v>
      </c>
      <c r="F251" s="35">
        <v>9682</v>
      </c>
      <c r="G251" s="35">
        <v>9682</v>
      </c>
    </row>
    <row r="252" spans="1:7" ht="16.5" customHeight="1">
      <c r="A252" s="49" t="s">
        <v>183</v>
      </c>
      <c r="B252" s="22" t="s">
        <v>209</v>
      </c>
      <c r="C252" s="23" t="s">
        <v>212</v>
      </c>
      <c r="D252" s="22"/>
      <c r="E252" s="7"/>
      <c r="F252" s="35">
        <f>F253+F255+F259</f>
        <v>13256</v>
      </c>
      <c r="G252" s="35">
        <f>G253+G255+G259</f>
        <v>23592</v>
      </c>
    </row>
    <row r="253" spans="1:7" ht="43.5" customHeight="1">
      <c r="A253" s="49" t="s">
        <v>129</v>
      </c>
      <c r="B253" s="22" t="s">
        <v>209</v>
      </c>
      <c r="C253" s="23" t="s">
        <v>212</v>
      </c>
      <c r="D253" s="22" t="s">
        <v>316</v>
      </c>
      <c r="E253" s="7"/>
      <c r="F253" s="35">
        <f>F254</f>
        <v>3511</v>
      </c>
      <c r="G253" s="35">
        <f>G254</f>
        <v>20930</v>
      </c>
    </row>
    <row r="254" spans="1:7" ht="15.75" customHeight="1">
      <c r="A254" s="49" t="s">
        <v>308</v>
      </c>
      <c r="B254" s="22" t="s">
        <v>209</v>
      </c>
      <c r="C254" s="23" t="s">
        <v>212</v>
      </c>
      <c r="D254" s="22" t="s">
        <v>316</v>
      </c>
      <c r="E254" s="7" t="s">
        <v>309</v>
      </c>
      <c r="F254" s="35">
        <v>3511</v>
      </c>
      <c r="G254" s="35">
        <v>20930</v>
      </c>
    </row>
    <row r="255" spans="1:7" ht="33" customHeight="1">
      <c r="A255" s="49" t="s">
        <v>114</v>
      </c>
      <c r="B255" s="22" t="s">
        <v>209</v>
      </c>
      <c r="C255" s="23" t="s">
        <v>212</v>
      </c>
      <c r="D255" s="22" t="s">
        <v>313</v>
      </c>
      <c r="E255" s="7"/>
      <c r="F255" s="35">
        <f aca="true" t="shared" si="11" ref="F255:G257">F256</f>
        <v>7141</v>
      </c>
      <c r="G255" s="35">
        <f t="shared" si="11"/>
        <v>0</v>
      </c>
    </row>
    <row r="256" spans="1:7" ht="57.75" customHeight="1">
      <c r="A256" s="51" t="s">
        <v>111</v>
      </c>
      <c r="B256" s="22" t="s">
        <v>209</v>
      </c>
      <c r="C256" s="23" t="s">
        <v>212</v>
      </c>
      <c r="D256" s="22" t="s">
        <v>112</v>
      </c>
      <c r="E256" s="7"/>
      <c r="F256" s="35">
        <f t="shared" si="11"/>
        <v>7141</v>
      </c>
      <c r="G256" s="35">
        <f t="shared" si="11"/>
        <v>0</v>
      </c>
    </row>
    <row r="257" spans="1:7" ht="33" customHeight="1">
      <c r="A257" s="51" t="s">
        <v>315</v>
      </c>
      <c r="B257" s="22" t="s">
        <v>209</v>
      </c>
      <c r="C257" s="23" t="s">
        <v>212</v>
      </c>
      <c r="D257" s="22" t="s">
        <v>314</v>
      </c>
      <c r="E257" s="7"/>
      <c r="F257" s="35">
        <f t="shared" si="11"/>
        <v>7141</v>
      </c>
      <c r="G257" s="35">
        <f t="shared" si="11"/>
        <v>0</v>
      </c>
    </row>
    <row r="258" spans="1:7" ht="18" customHeight="1">
      <c r="A258" s="51" t="s">
        <v>308</v>
      </c>
      <c r="B258" s="22" t="s">
        <v>209</v>
      </c>
      <c r="C258" s="23" t="s">
        <v>212</v>
      </c>
      <c r="D258" s="22" t="s">
        <v>314</v>
      </c>
      <c r="E258" s="7" t="s">
        <v>309</v>
      </c>
      <c r="F258" s="35">
        <v>7141</v>
      </c>
      <c r="G258" s="35"/>
    </row>
    <row r="259" spans="1:7" ht="30">
      <c r="A259" s="49" t="s">
        <v>130</v>
      </c>
      <c r="B259" s="22" t="s">
        <v>209</v>
      </c>
      <c r="C259" s="23" t="s">
        <v>212</v>
      </c>
      <c r="D259" s="22" t="s">
        <v>81</v>
      </c>
      <c r="E259" s="7"/>
      <c r="F259" s="35">
        <f>F260</f>
        <v>2604</v>
      </c>
      <c r="G259" s="35">
        <f>G260</f>
        <v>2662</v>
      </c>
    </row>
    <row r="260" spans="1:7" ht="30">
      <c r="A260" s="49" t="s">
        <v>75</v>
      </c>
      <c r="B260" s="22" t="s">
        <v>209</v>
      </c>
      <c r="C260" s="23" t="s">
        <v>212</v>
      </c>
      <c r="D260" s="22" t="s">
        <v>82</v>
      </c>
      <c r="E260" s="7"/>
      <c r="F260" s="35">
        <f>F261</f>
        <v>2604</v>
      </c>
      <c r="G260" s="35">
        <f>G261</f>
        <v>2662</v>
      </c>
    </row>
    <row r="261" spans="1:7" ht="30">
      <c r="A261" s="49" t="s">
        <v>237</v>
      </c>
      <c r="B261" s="22" t="s">
        <v>209</v>
      </c>
      <c r="C261" s="23" t="s">
        <v>212</v>
      </c>
      <c r="D261" s="22" t="s">
        <v>82</v>
      </c>
      <c r="E261" s="7" t="s">
        <v>238</v>
      </c>
      <c r="F261" s="35">
        <v>2604</v>
      </c>
      <c r="G261" s="35">
        <v>2662</v>
      </c>
    </row>
    <row r="262" spans="1:7" ht="30">
      <c r="A262" s="49" t="s">
        <v>184</v>
      </c>
      <c r="B262" s="22" t="s">
        <v>209</v>
      </c>
      <c r="C262" s="23" t="s">
        <v>223</v>
      </c>
      <c r="D262" s="22"/>
      <c r="E262" s="7"/>
      <c r="F262" s="35">
        <f>F263+F266+F269</f>
        <v>46825</v>
      </c>
      <c r="G262" s="35">
        <f>G263+G266+G269</f>
        <v>48072</v>
      </c>
    </row>
    <row r="263" spans="1:7" ht="48" customHeight="1">
      <c r="A263" s="49" t="s">
        <v>93</v>
      </c>
      <c r="B263" s="22" t="s">
        <v>209</v>
      </c>
      <c r="C263" s="23" t="s">
        <v>223</v>
      </c>
      <c r="D263" s="22" t="s">
        <v>234</v>
      </c>
      <c r="E263" s="7"/>
      <c r="F263" s="35">
        <f>F264</f>
        <v>10863</v>
      </c>
      <c r="G263" s="35">
        <f>G264</f>
        <v>11310</v>
      </c>
    </row>
    <row r="264" spans="1:7" ht="15">
      <c r="A264" s="49" t="s">
        <v>235</v>
      </c>
      <c r="B264" s="22" t="s">
        <v>209</v>
      </c>
      <c r="C264" s="23" t="s">
        <v>223</v>
      </c>
      <c r="D264" s="22" t="s">
        <v>236</v>
      </c>
      <c r="E264" s="7"/>
      <c r="F264" s="35">
        <f>F265</f>
        <v>10863</v>
      </c>
      <c r="G264" s="35">
        <f>G265</f>
        <v>11310</v>
      </c>
    </row>
    <row r="265" spans="1:7" ht="17.25" customHeight="1">
      <c r="A265" s="49" t="s">
        <v>237</v>
      </c>
      <c r="B265" s="22" t="s">
        <v>209</v>
      </c>
      <c r="C265" s="23" t="s">
        <v>223</v>
      </c>
      <c r="D265" s="22" t="s">
        <v>236</v>
      </c>
      <c r="E265" s="7" t="s">
        <v>238</v>
      </c>
      <c r="F265" s="35">
        <f>3259+7604</f>
        <v>10863</v>
      </c>
      <c r="G265" s="35">
        <f>3393+7917</f>
        <v>11310</v>
      </c>
    </row>
    <row r="266" spans="1:7" ht="50.25" customHeight="1">
      <c r="A266" s="49" t="s">
        <v>39</v>
      </c>
      <c r="B266" s="22" t="s">
        <v>209</v>
      </c>
      <c r="C266" s="23" t="s">
        <v>223</v>
      </c>
      <c r="D266" s="22" t="s">
        <v>40</v>
      </c>
      <c r="E266" s="7"/>
      <c r="F266" s="35">
        <f>F267</f>
        <v>4971</v>
      </c>
      <c r="G266" s="35">
        <f>G267</f>
        <v>5081</v>
      </c>
    </row>
    <row r="267" spans="1:7" ht="21" customHeight="1">
      <c r="A267" s="49" t="s">
        <v>332</v>
      </c>
      <c r="B267" s="22" t="s">
        <v>209</v>
      </c>
      <c r="C267" s="23" t="s">
        <v>223</v>
      </c>
      <c r="D267" s="22" t="s">
        <v>41</v>
      </c>
      <c r="E267" s="7"/>
      <c r="F267" s="35">
        <f>F268</f>
        <v>4971</v>
      </c>
      <c r="G267" s="35">
        <f>G268</f>
        <v>5081</v>
      </c>
    </row>
    <row r="268" spans="1:7" ht="18.75" customHeight="1">
      <c r="A268" s="49" t="s">
        <v>334</v>
      </c>
      <c r="B268" s="22" t="s">
        <v>209</v>
      </c>
      <c r="C268" s="23" t="s">
        <v>223</v>
      </c>
      <c r="D268" s="22" t="s">
        <v>41</v>
      </c>
      <c r="E268" s="7" t="s">
        <v>172</v>
      </c>
      <c r="F268" s="35">
        <v>4971</v>
      </c>
      <c r="G268" s="35">
        <v>5081</v>
      </c>
    </row>
    <row r="269" spans="1:7" ht="15">
      <c r="A269" s="49" t="s">
        <v>76</v>
      </c>
      <c r="B269" s="22" t="s">
        <v>209</v>
      </c>
      <c r="C269" s="23" t="s">
        <v>223</v>
      </c>
      <c r="D269" s="22" t="s">
        <v>77</v>
      </c>
      <c r="E269" s="7"/>
      <c r="F269" s="35">
        <f>F270</f>
        <v>30991</v>
      </c>
      <c r="G269" s="35">
        <f>G270</f>
        <v>31681</v>
      </c>
    </row>
    <row r="270" spans="1:7" ht="21.75" customHeight="1">
      <c r="A270" s="49" t="s">
        <v>332</v>
      </c>
      <c r="B270" s="22" t="s">
        <v>209</v>
      </c>
      <c r="C270" s="23" t="s">
        <v>223</v>
      </c>
      <c r="D270" s="22" t="s">
        <v>78</v>
      </c>
      <c r="E270" s="7"/>
      <c r="F270" s="35">
        <f>F271</f>
        <v>30991</v>
      </c>
      <c r="G270" s="35">
        <f>G271</f>
        <v>31681</v>
      </c>
    </row>
    <row r="271" spans="1:7" ht="15.75" customHeight="1">
      <c r="A271" s="49" t="s">
        <v>334</v>
      </c>
      <c r="B271" s="22" t="s">
        <v>209</v>
      </c>
      <c r="C271" s="23" t="s">
        <v>223</v>
      </c>
      <c r="D271" s="22" t="s">
        <v>78</v>
      </c>
      <c r="E271" s="7" t="s">
        <v>172</v>
      </c>
      <c r="F271" s="35">
        <v>30991</v>
      </c>
      <c r="G271" s="35">
        <v>31681</v>
      </c>
    </row>
    <row r="272" spans="1:7" ht="15" hidden="1">
      <c r="A272" s="49"/>
      <c r="B272" s="22"/>
      <c r="C272" s="23"/>
      <c r="D272" s="22"/>
      <c r="E272" s="7"/>
      <c r="F272" s="35" t="e">
        <f>#REF!*0.89861</f>
        <v>#REF!</v>
      </c>
      <c r="G272" s="35" t="e">
        <f>#REF!*0.93196</f>
        <v>#REF!</v>
      </c>
    </row>
    <row r="273" spans="1:7" ht="15" hidden="1">
      <c r="A273" s="49"/>
      <c r="B273" s="22"/>
      <c r="C273" s="23"/>
      <c r="D273" s="22"/>
      <c r="E273" s="7"/>
      <c r="F273" s="35" t="e">
        <f>#REF!*0.89861</f>
        <v>#REF!</v>
      </c>
      <c r="G273" s="35" t="e">
        <f>#REF!*0.93196</f>
        <v>#REF!</v>
      </c>
    </row>
    <row r="274" spans="1:7" ht="15" hidden="1">
      <c r="A274" s="49"/>
      <c r="B274" s="22"/>
      <c r="C274" s="23"/>
      <c r="D274" s="22"/>
      <c r="E274" s="7"/>
      <c r="F274" s="35" t="e">
        <f>#REF!*0.89861</f>
        <v>#REF!</v>
      </c>
      <c r="G274" s="35" t="e">
        <f>#REF!*0.93196</f>
        <v>#REF!</v>
      </c>
    </row>
    <row r="275" spans="1:7" ht="14.25" customHeight="1">
      <c r="A275" s="50" t="s">
        <v>222</v>
      </c>
      <c r="B275" s="20" t="s">
        <v>223</v>
      </c>
      <c r="C275" s="18"/>
      <c r="D275" s="20"/>
      <c r="E275" s="21"/>
      <c r="F275" s="34">
        <f>F276+F282+F300+F314</f>
        <v>81478</v>
      </c>
      <c r="G275" s="34">
        <f>G276+G282+G300+G314</f>
        <v>82037</v>
      </c>
    </row>
    <row r="276" spans="1:7" ht="17.25" customHeight="1">
      <c r="A276" s="49" t="s">
        <v>224</v>
      </c>
      <c r="B276" s="22" t="s">
        <v>223</v>
      </c>
      <c r="C276" s="23" t="s">
        <v>195</v>
      </c>
      <c r="D276" s="22"/>
      <c r="E276" s="7"/>
      <c r="F276" s="35">
        <f>F277</f>
        <v>19753</v>
      </c>
      <c r="G276" s="35">
        <f>G277</f>
        <v>20192</v>
      </c>
    </row>
    <row r="277" spans="1:7" ht="30">
      <c r="A277" s="49" t="s">
        <v>265</v>
      </c>
      <c r="B277" s="22" t="s">
        <v>271</v>
      </c>
      <c r="C277" s="23" t="s">
        <v>195</v>
      </c>
      <c r="D277" s="22" t="s">
        <v>266</v>
      </c>
      <c r="E277" s="7"/>
      <c r="F277" s="35">
        <f>F278+F280</f>
        <v>19753</v>
      </c>
      <c r="G277" s="35">
        <f>G278+G280</f>
        <v>20192</v>
      </c>
    </row>
    <row r="278" spans="1:7" ht="30.75" customHeight="1">
      <c r="A278" s="49" t="s">
        <v>267</v>
      </c>
      <c r="B278" s="22" t="s">
        <v>223</v>
      </c>
      <c r="C278" s="23" t="s">
        <v>195</v>
      </c>
      <c r="D278" s="22" t="s">
        <v>268</v>
      </c>
      <c r="E278" s="7"/>
      <c r="F278" s="35">
        <f>F279</f>
        <v>18291</v>
      </c>
      <c r="G278" s="35">
        <f>G279</f>
        <v>18698</v>
      </c>
    </row>
    <row r="279" spans="1:7" ht="19.5" customHeight="1">
      <c r="A279" s="49" t="s">
        <v>269</v>
      </c>
      <c r="B279" s="22" t="s">
        <v>223</v>
      </c>
      <c r="C279" s="23" t="s">
        <v>195</v>
      </c>
      <c r="D279" s="22" t="s">
        <v>268</v>
      </c>
      <c r="E279" s="7" t="s">
        <v>270</v>
      </c>
      <c r="F279" s="35">
        <v>18291</v>
      </c>
      <c r="G279" s="35">
        <v>18698</v>
      </c>
    </row>
    <row r="280" spans="1:7" ht="30" customHeight="1">
      <c r="A280" s="49" t="s">
        <v>163</v>
      </c>
      <c r="B280" s="22" t="s">
        <v>223</v>
      </c>
      <c r="C280" s="23" t="s">
        <v>195</v>
      </c>
      <c r="D280" s="22" t="s">
        <v>162</v>
      </c>
      <c r="E280" s="7"/>
      <c r="F280" s="35">
        <f>F281</f>
        <v>1462</v>
      </c>
      <c r="G280" s="35">
        <f>G281</f>
        <v>1494</v>
      </c>
    </row>
    <row r="281" spans="1:7" ht="20.25" customHeight="1">
      <c r="A281" s="49" t="s">
        <v>269</v>
      </c>
      <c r="B281" s="22" t="s">
        <v>223</v>
      </c>
      <c r="C281" s="23" t="s">
        <v>195</v>
      </c>
      <c r="D281" s="22" t="s">
        <v>162</v>
      </c>
      <c r="E281" s="7" t="s">
        <v>270</v>
      </c>
      <c r="F281" s="35">
        <v>1462</v>
      </c>
      <c r="G281" s="35">
        <v>1494</v>
      </c>
    </row>
    <row r="282" spans="1:7" ht="16.5" customHeight="1">
      <c r="A282" s="49" t="s">
        <v>225</v>
      </c>
      <c r="B282" s="22" t="s">
        <v>223</v>
      </c>
      <c r="C282" s="23" t="s">
        <v>196</v>
      </c>
      <c r="D282" s="22"/>
      <c r="E282" s="7"/>
      <c r="F282" s="35">
        <f>F283+F286+F297</f>
        <v>17106.5</v>
      </c>
      <c r="G282" s="35">
        <f>G283+G286+G297</f>
        <v>17226.5</v>
      </c>
    </row>
    <row r="283" spans="1:7" ht="30">
      <c r="A283" s="49" t="s">
        <v>134</v>
      </c>
      <c r="B283" s="22" t="s">
        <v>223</v>
      </c>
      <c r="C283" s="23" t="s">
        <v>196</v>
      </c>
      <c r="D283" s="22" t="s">
        <v>310</v>
      </c>
      <c r="E283" s="7"/>
      <c r="F283" s="35">
        <f>F284</f>
        <v>0</v>
      </c>
      <c r="G283" s="35">
        <f>G284</f>
        <v>0</v>
      </c>
    </row>
    <row r="284" spans="1:7" ht="18" customHeight="1">
      <c r="A284" s="49" t="s">
        <v>83</v>
      </c>
      <c r="B284" s="22" t="s">
        <v>223</v>
      </c>
      <c r="C284" s="23" t="s">
        <v>196</v>
      </c>
      <c r="D284" s="22" t="s">
        <v>84</v>
      </c>
      <c r="E284" s="7"/>
      <c r="F284" s="35">
        <f>F285</f>
        <v>0</v>
      </c>
      <c r="G284" s="35">
        <f>G285</f>
        <v>0</v>
      </c>
    </row>
    <row r="285" spans="1:7" ht="15.75" customHeight="1">
      <c r="A285" s="49" t="s">
        <v>135</v>
      </c>
      <c r="B285" s="22" t="s">
        <v>223</v>
      </c>
      <c r="C285" s="23" t="s">
        <v>196</v>
      </c>
      <c r="D285" s="22" t="s">
        <v>84</v>
      </c>
      <c r="E285" s="7" t="s">
        <v>85</v>
      </c>
      <c r="F285" s="35">
        <v>0</v>
      </c>
      <c r="G285" s="35"/>
    </row>
    <row r="286" spans="1:7" ht="15" customHeight="1">
      <c r="A286" s="49" t="s">
        <v>272</v>
      </c>
      <c r="B286" s="22" t="s">
        <v>223</v>
      </c>
      <c r="C286" s="23" t="s">
        <v>196</v>
      </c>
      <c r="D286" s="22" t="s">
        <v>273</v>
      </c>
      <c r="E286" s="7"/>
      <c r="F286" s="35">
        <f>F289+F287</f>
        <v>12529</v>
      </c>
      <c r="G286" s="35">
        <f>G289+G287</f>
        <v>12649</v>
      </c>
    </row>
    <row r="287" spans="1:7" ht="57" customHeight="1">
      <c r="A287" s="49" t="s">
        <v>99</v>
      </c>
      <c r="B287" s="5" t="s">
        <v>223</v>
      </c>
      <c r="C287" s="6" t="s">
        <v>196</v>
      </c>
      <c r="D287" s="6" t="s">
        <v>143</v>
      </c>
      <c r="E287" s="7"/>
      <c r="F287" s="35">
        <f>F288</f>
        <v>1389</v>
      </c>
      <c r="G287" s="35">
        <f>G288</f>
        <v>1420</v>
      </c>
    </row>
    <row r="288" spans="1:7" ht="22.5" customHeight="1">
      <c r="A288" s="49" t="s">
        <v>241</v>
      </c>
      <c r="B288" s="5" t="s">
        <v>223</v>
      </c>
      <c r="C288" s="6" t="s">
        <v>196</v>
      </c>
      <c r="D288" s="6" t="s">
        <v>143</v>
      </c>
      <c r="E288" s="7" t="s">
        <v>238</v>
      </c>
      <c r="F288" s="35">
        <v>1389</v>
      </c>
      <c r="G288" s="35">
        <v>1420</v>
      </c>
    </row>
    <row r="289" spans="1:7" ht="15" customHeight="1">
      <c r="A289" s="49" t="s">
        <v>274</v>
      </c>
      <c r="B289" s="22" t="s">
        <v>223</v>
      </c>
      <c r="C289" s="23" t="s">
        <v>196</v>
      </c>
      <c r="D289" s="22" t="s">
        <v>275</v>
      </c>
      <c r="E289" s="7"/>
      <c r="F289" s="35">
        <f>F290</f>
        <v>11140</v>
      </c>
      <c r="G289" s="35">
        <f>G290</f>
        <v>11229</v>
      </c>
    </row>
    <row r="290" spans="1:7" ht="18" customHeight="1">
      <c r="A290" s="49" t="s">
        <v>269</v>
      </c>
      <c r="B290" s="22" t="s">
        <v>223</v>
      </c>
      <c r="C290" s="23" t="s">
        <v>196</v>
      </c>
      <c r="D290" s="22" t="s">
        <v>275</v>
      </c>
      <c r="E290" s="7" t="s">
        <v>270</v>
      </c>
      <c r="F290" s="35">
        <f>F292+F291+F293+F294+F295+F296</f>
        <v>11140</v>
      </c>
      <c r="G290" s="35">
        <f>G292+G291+G293+G294+G295+G296</f>
        <v>11229</v>
      </c>
    </row>
    <row r="291" spans="1:7" ht="28.5" customHeight="1">
      <c r="A291" s="49" t="s">
        <v>277</v>
      </c>
      <c r="B291" s="4" t="s">
        <v>223</v>
      </c>
      <c r="C291" s="5" t="s">
        <v>196</v>
      </c>
      <c r="D291" s="6" t="s">
        <v>104</v>
      </c>
      <c r="E291" s="63" t="s">
        <v>270</v>
      </c>
      <c r="F291" s="35">
        <v>3490</v>
      </c>
      <c r="G291" s="35">
        <v>3490</v>
      </c>
    </row>
    <row r="292" spans="1:7" ht="33.75" customHeight="1">
      <c r="A292" s="49" t="s">
        <v>276</v>
      </c>
      <c r="B292" s="4" t="s">
        <v>223</v>
      </c>
      <c r="C292" s="5" t="s">
        <v>196</v>
      </c>
      <c r="D292" s="7" t="s">
        <v>103</v>
      </c>
      <c r="E292" s="63" t="s">
        <v>270</v>
      </c>
      <c r="F292" s="35">
        <v>3032</v>
      </c>
      <c r="G292" s="35">
        <v>3032</v>
      </c>
    </row>
    <row r="293" spans="1:7" ht="18" customHeight="1">
      <c r="A293" s="49" t="s">
        <v>169</v>
      </c>
      <c r="B293" s="4" t="s">
        <v>223</v>
      </c>
      <c r="C293" s="5" t="s">
        <v>196</v>
      </c>
      <c r="D293" s="7" t="s">
        <v>90</v>
      </c>
      <c r="E293" s="63" t="s">
        <v>270</v>
      </c>
      <c r="F293" s="35">
        <v>336</v>
      </c>
      <c r="G293" s="35">
        <v>336</v>
      </c>
    </row>
    <row r="294" spans="1:7" ht="15" customHeight="1">
      <c r="A294" s="49" t="s">
        <v>168</v>
      </c>
      <c r="B294" s="4" t="s">
        <v>223</v>
      </c>
      <c r="C294" s="5" t="s">
        <v>196</v>
      </c>
      <c r="D294" s="7" t="s">
        <v>165</v>
      </c>
      <c r="E294" s="63" t="s">
        <v>270</v>
      </c>
      <c r="F294" s="35">
        <v>3346</v>
      </c>
      <c r="G294" s="35">
        <v>3420</v>
      </c>
    </row>
    <row r="295" spans="1:7" ht="33" customHeight="1">
      <c r="A295" s="49" t="s">
        <v>293</v>
      </c>
      <c r="B295" s="4" t="s">
        <v>223</v>
      </c>
      <c r="C295" s="5" t="s">
        <v>196</v>
      </c>
      <c r="D295" s="7" t="s">
        <v>166</v>
      </c>
      <c r="E295" s="63" t="s">
        <v>270</v>
      </c>
      <c r="F295" s="35">
        <v>336</v>
      </c>
      <c r="G295" s="35">
        <v>343</v>
      </c>
    </row>
    <row r="296" spans="1:7" ht="42" customHeight="1">
      <c r="A296" s="49" t="s">
        <v>349</v>
      </c>
      <c r="B296" s="4" t="s">
        <v>223</v>
      </c>
      <c r="C296" s="5" t="s">
        <v>196</v>
      </c>
      <c r="D296" s="7" t="s">
        <v>167</v>
      </c>
      <c r="E296" s="63" t="s">
        <v>270</v>
      </c>
      <c r="F296" s="35">
        <f>367+233</f>
        <v>600</v>
      </c>
      <c r="G296" s="35">
        <f>375+233</f>
        <v>608</v>
      </c>
    </row>
    <row r="297" spans="1:7" ht="79.5" customHeight="1">
      <c r="A297" s="49" t="s">
        <v>109</v>
      </c>
      <c r="B297" s="7" t="s">
        <v>223</v>
      </c>
      <c r="C297" s="5" t="s">
        <v>196</v>
      </c>
      <c r="D297" s="6" t="s">
        <v>131</v>
      </c>
      <c r="E297" s="63"/>
      <c r="F297" s="35">
        <f>F298</f>
        <v>4577.5</v>
      </c>
      <c r="G297" s="35">
        <f>G298</f>
        <v>4577.5</v>
      </c>
    </row>
    <row r="298" spans="1:7" ht="29.25" customHeight="1">
      <c r="A298" s="49" t="s">
        <v>158</v>
      </c>
      <c r="B298" s="7" t="s">
        <v>223</v>
      </c>
      <c r="C298" s="5" t="s">
        <v>196</v>
      </c>
      <c r="D298" s="6" t="s">
        <v>159</v>
      </c>
      <c r="E298" s="7"/>
      <c r="F298" s="35">
        <f>F299</f>
        <v>4577.5</v>
      </c>
      <c r="G298" s="35">
        <f>G299</f>
        <v>4577.5</v>
      </c>
    </row>
    <row r="299" spans="1:7" ht="18" customHeight="1">
      <c r="A299" s="49" t="s">
        <v>237</v>
      </c>
      <c r="B299" s="7" t="s">
        <v>223</v>
      </c>
      <c r="C299" s="5" t="s">
        <v>196</v>
      </c>
      <c r="D299" s="6" t="s">
        <v>159</v>
      </c>
      <c r="E299" s="7" t="s">
        <v>238</v>
      </c>
      <c r="F299" s="35">
        <v>4577.5</v>
      </c>
      <c r="G299" s="35">
        <v>4577.5</v>
      </c>
    </row>
    <row r="300" spans="1:7" ht="18" customHeight="1">
      <c r="A300" s="49" t="s">
        <v>185</v>
      </c>
      <c r="B300" s="22" t="s">
        <v>223</v>
      </c>
      <c r="C300" s="23" t="s">
        <v>208</v>
      </c>
      <c r="D300" s="22"/>
      <c r="E300" s="7"/>
      <c r="F300" s="35">
        <f>F303+F301</f>
        <v>37773.600000000006</v>
      </c>
      <c r="G300" s="35">
        <f>G303+G301</f>
        <v>37773.600000000006</v>
      </c>
    </row>
    <row r="301" spans="1:7" ht="47.25" customHeight="1">
      <c r="A301" s="49" t="s">
        <v>136</v>
      </c>
      <c r="B301" s="22" t="s">
        <v>223</v>
      </c>
      <c r="C301" s="23" t="s">
        <v>208</v>
      </c>
      <c r="D301" s="22" t="s">
        <v>278</v>
      </c>
      <c r="E301" s="7"/>
      <c r="F301" s="35">
        <f>F302</f>
        <v>1588.3</v>
      </c>
      <c r="G301" s="35">
        <f>G302</f>
        <v>1588.3</v>
      </c>
    </row>
    <row r="302" spans="1:7" ht="19.5" customHeight="1">
      <c r="A302" s="49" t="s">
        <v>269</v>
      </c>
      <c r="B302" s="22" t="s">
        <v>223</v>
      </c>
      <c r="C302" s="23" t="s">
        <v>208</v>
      </c>
      <c r="D302" s="22" t="s">
        <v>278</v>
      </c>
      <c r="E302" s="7" t="s">
        <v>270</v>
      </c>
      <c r="F302" s="35">
        <v>1588.3</v>
      </c>
      <c r="G302" s="35">
        <v>1588.3</v>
      </c>
    </row>
    <row r="303" spans="1:7" ht="18" customHeight="1">
      <c r="A303" s="49" t="s">
        <v>30</v>
      </c>
      <c r="B303" s="22" t="s">
        <v>223</v>
      </c>
      <c r="C303" s="23" t="s">
        <v>208</v>
      </c>
      <c r="D303" s="22" t="s">
        <v>31</v>
      </c>
      <c r="E303" s="7"/>
      <c r="F303" s="35">
        <f>F304+F306</f>
        <v>36185.3</v>
      </c>
      <c r="G303" s="35">
        <f>G304+G306</f>
        <v>36185.3</v>
      </c>
    </row>
    <row r="304" spans="1:7" ht="78.75" customHeight="1">
      <c r="A304" s="49" t="s">
        <v>137</v>
      </c>
      <c r="B304" s="22" t="s">
        <v>223</v>
      </c>
      <c r="C304" s="23" t="s">
        <v>208</v>
      </c>
      <c r="D304" s="22" t="s">
        <v>42</v>
      </c>
      <c r="E304" s="7"/>
      <c r="F304" s="35">
        <f>F305</f>
        <v>12785</v>
      </c>
      <c r="G304" s="35">
        <f>G305</f>
        <v>12785</v>
      </c>
    </row>
    <row r="305" spans="1:7" ht="15.75" customHeight="1">
      <c r="A305" s="49" t="s">
        <v>269</v>
      </c>
      <c r="B305" s="22" t="s">
        <v>223</v>
      </c>
      <c r="C305" s="23" t="s">
        <v>208</v>
      </c>
      <c r="D305" s="22" t="s">
        <v>42</v>
      </c>
      <c r="E305" s="7" t="s">
        <v>270</v>
      </c>
      <c r="F305" s="35">
        <v>12785</v>
      </c>
      <c r="G305" s="35">
        <v>12785</v>
      </c>
    </row>
    <row r="306" spans="1:7" ht="50.25" customHeight="1">
      <c r="A306" s="49" t="s">
        <v>108</v>
      </c>
      <c r="B306" s="22" t="s">
        <v>223</v>
      </c>
      <c r="C306" s="23" t="s">
        <v>208</v>
      </c>
      <c r="D306" s="22" t="s">
        <v>279</v>
      </c>
      <c r="E306" s="7"/>
      <c r="F306" s="35">
        <f>F307+F312</f>
        <v>23400.3</v>
      </c>
      <c r="G306" s="35">
        <f>G307+G312</f>
        <v>23400.3</v>
      </c>
    </row>
    <row r="307" spans="1:7" ht="15">
      <c r="A307" s="49" t="s">
        <v>138</v>
      </c>
      <c r="B307" s="22" t="s">
        <v>223</v>
      </c>
      <c r="C307" s="23" t="s">
        <v>208</v>
      </c>
      <c r="D307" s="22" t="s">
        <v>139</v>
      </c>
      <c r="E307" s="7"/>
      <c r="F307" s="35">
        <f>F308+F310</f>
        <v>840.3</v>
      </c>
      <c r="G307" s="35">
        <f>G308+G310</f>
        <v>840.3</v>
      </c>
    </row>
    <row r="308" spans="1:7" ht="18" customHeight="1">
      <c r="A308" s="49" t="s">
        <v>140</v>
      </c>
      <c r="B308" s="22" t="s">
        <v>223</v>
      </c>
      <c r="C308" s="23" t="s">
        <v>208</v>
      </c>
      <c r="D308" s="22" t="s">
        <v>280</v>
      </c>
      <c r="E308" s="7"/>
      <c r="F308" s="35">
        <f>F309</f>
        <v>432</v>
      </c>
      <c r="G308" s="35">
        <f>G309</f>
        <v>432</v>
      </c>
    </row>
    <row r="309" spans="1:7" ht="17.25" customHeight="1">
      <c r="A309" s="49" t="s">
        <v>269</v>
      </c>
      <c r="B309" s="22" t="s">
        <v>223</v>
      </c>
      <c r="C309" s="23" t="s">
        <v>208</v>
      </c>
      <c r="D309" s="22" t="s">
        <v>280</v>
      </c>
      <c r="E309" s="7" t="s">
        <v>270</v>
      </c>
      <c r="F309" s="35">
        <v>432</v>
      </c>
      <c r="G309" s="35">
        <v>432</v>
      </c>
    </row>
    <row r="310" spans="1:7" ht="17.25" customHeight="1">
      <c r="A310" s="49" t="s">
        <v>141</v>
      </c>
      <c r="B310" s="7" t="s">
        <v>223</v>
      </c>
      <c r="C310" s="4" t="s">
        <v>208</v>
      </c>
      <c r="D310" s="7" t="s">
        <v>281</v>
      </c>
      <c r="E310" s="7"/>
      <c r="F310" s="35">
        <f>F311</f>
        <v>408.3</v>
      </c>
      <c r="G310" s="35">
        <f>G311</f>
        <v>408.3</v>
      </c>
    </row>
    <row r="311" spans="1:7" ht="17.25" customHeight="1">
      <c r="A311" s="49" t="s">
        <v>237</v>
      </c>
      <c r="B311" s="7" t="s">
        <v>223</v>
      </c>
      <c r="C311" s="4" t="s">
        <v>208</v>
      </c>
      <c r="D311" s="7" t="s">
        <v>281</v>
      </c>
      <c r="E311" s="7" t="s">
        <v>238</v>
      </c>
      <c r="F311" s="35">
        <v>408.3</v>
      </c>
      <c r="G311" s="35">
        <v>408.3</v>
      </c>
    </row>
    <row r="312" spans="1:7" ht="31.5" customHeight="1">
      <c r="A312" s="49" t="s">
        <v>282</v>
      </c>
      <c r="B312" s="7" t="s">
        <v>223</v>
      </c>
      <c r="C312" s="4" t="s">
        <v>208</v>
      </c>
      <c r="D312" s="7" t="s">
        <v>283</v>
      </c>
      <c r="E312" s="7"/>
      <c r="F312" s="35">
        <f>F313</f>
        <v>22560</v>
      </c>
      <c r="G312" s="35">
        <f>G313</f>
        <v>22560</v>
      </c>
    </row>
    <row r="313" spans="1:7" ht="15" customHeight="1">
      <c r="A313" s="49" t="s">
        <v>269</v>
      </c>
      <c r="B313" s="7" t="s">
        <v>223</v>
      </c>
      <c r="C313" s="4" t="s">
        <v>208</v>
      </c>
      <c r="D313" s="7" t="s">
        <v>283</v>
      </c>
      <c r="E313" s="7" t="s">
        <v>270</v>
      </c>
      <c r="F313" s="35">
        <v>22560</v>
      </c>
      <c r="G313" s="35">
        <v>22560</v>
      </c>
    </row>
    <row r="314" spans="1:7" ht="18.75" customHeight="1">
      <c r="A314" s="49" t="s">
        <v>142</v>
      </c>
      <c r="B314" s="7" t="s">
        <v>223</v>
      </c>
      <c r="C314" s="5" t="s">
        <v>198</v>
      </c>
      <c r="D314" s="7"/>
      <c r="E314" s="7"/>
      <c r="F314" s="35">
        <f aca="true" t="shared" si="12" ref="F314:G317">F315</f>
        <v>6844.9</v>
      </c>
      <c r="G314" s="35">
        <f t="shared" si="12"/>
        <v>6844.9</v>
      </c>
    </row>
    <row r="315" spans="1:7" ht="13.5" customHeight="1">
      <c r="A315" s="49" t="s">
        <v>30</v>
      </c>
      <c r="B315" s="5" t="s">
        <v>223</v>
      </c>
      <c r="C315" s="6" t="s">
        <v>198</v>
      </c>
      <c r="D315" s="6" t="s">
        <v>355</v>
      </c>
      <c r="E315" s="7"/>
      <c r="F315" s="33">
        <f t="shared" si="12"/>
        <v>6844.9</v>
      </c>
      <c r="G315" s="33">
        <f t="shared" si="12"/>
        <v>6844.9</v>
      </c>
    </row>
    <row r="316" spans="1:7" ht="107.25" customHeight="1">
      <c r="A316" s="49" t="s">
        <v>0</v>
      </c>
      <c r="B316" s="5" t="s">
        <v>223</v>
      </c>
      <c r="C316" s="6" t="s">
        <v>198</v>
      </c>
      <c r="D316" s="6" t="s">
        <v>356</v>
      </c>
      <c r="E316" s="7"/>
      <c r="F316" s="33">
        <f t="shared" si="12"/>
        <v>6844.9</v>
      </c>
      <c r="G316" s="33">
        <f t="shared" si="12"/>
        <v>6844.9</v>
      </c>
    </row>
    <row r="317" spans="1:7" ht="15.75" customHeight="1">
      <c r="A317" s="49" t="s">
        <v>142</v>
      </c>
      <c r="B317" s="5" t="s">
        <v>223</v>
      </c>
      <c r="C317" s="6" t="s">
        <v>198</v>
      </c>
      <c r="D317" s="6" t="s">
        <v>366</v>
      </c>
      <c r="E317" s="7"/>
      <c r="F317" s="33">
        <f t="shared" si="12"/>
        <v>6844.9</v>
      </c>
      <c r="G317" s="33">
        <f t="shared" si="12"/>
        <v>6844.9</v>
      </c>
    </row>
    <row r="318" spans="1:7" ht="16.5" customHeight="1">
      <c r="A318" s="49" t="s">
        <v>237</v>
      </c>
      <c r="B318" s="5" t="s">
        <v>223</v>
      </c>
      <c r="C318" s="6" t="s">
        <v>198</v>
      </c>
      <c r="D318" s="6" t="s">
        <v>366</v>
      </c>
      <c r="E318" s="7" t="s">
        <v>238</v>
      </c>
      <c r="F318" s="33">
        <v>6844.9</v>
      </c>
      <c r="G318" s="35">
        <v>6844.9</v>
      </c>
    </row>
    <row r="319" spans="1:7" ht="14.25">
      <c r="A319" s="50" t="s">
        <v>226</v>
      </c>
      <c r="B319" s="20"/>
      <c r="C319" s="20"/>
      <c r="D319" s="20"/>
      <c r="E319" s="31"/>
      <c r="F319" s="34">
        <f>F12+F62+F67+F74+F95+F142+F199+F222+F275</f>
        <v>2539092.7</v>
      </c>
      <c r="G319" s="34">
        <f>G12+G62+G67+G74+G95+G142+G199+G222+G275</f>
        <v>2626009.7</v>
      </c>
    </row>
    <row r="320" spans="1:7" ht="15">
      <c r="A320" s="49" t="s">
        <v>354</v>
      </c>
      <c r="B320" s="20"/>
      <c r="C320" s="20"/>
      <c r="D320" s="57"/>
      <c r="E320" s="105"/>
      <c r="F320" s="110">
        <f>F75+F96</f>
        <v>-24700</v>
      </c>
      <c r="G320" s="110">
        <f>G75+G96</f>
        <v>-43450</v>
      </c>
    </row>
    <row r="321" spans="1:7" ht="15">
      <c r="A321" s="49" t="s">
        <v>353</v>
      </c>
      <c r="B321" s="20"/>
      <c r="C321" s="20"/>
      <c r="D321" s="57"/>
      <c r="E321" s="105"/>
      <c r="F321" s="110">
        <f>F319+F320</f>
        <v>2514392.7</v>
      </c>
      <c r="G321" s="34">
        <f>G319+G320</f>
        <v>2582559.7</v>
      </c>
    </row>
    <row r="322" spans="1:7" ht="15">
      <c r="A322" s="53"/>
      <c r="B322" s="32"/>
      <c r="C322" s="18"/>
      <c r="D322" s="32"/>
      <c r="E322" s="31"/>
      <c r="F322" s="58"/>
      <c r="G322" s="58"/>
    </row>
    <row r="323" spans="1:7" ht="16.5" customHeight="1">
      <c r="A323" s="129" t="s">
        <v>3</v>
      </c>
      <c r="B323" s="129"/>
      <c r="C323" s="23"/>
      <c r="D323" s="45"/>
      <c r="E323" s="45"/>
      <c r="F323" s="130" t="s">
        <v>12</v>
      </c>
      <c r="G323" s="130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</sheetData>
  <mergeCells count="9">
    <mergeCell ref="A323:B323"/>
    <mergeCell ref="F323:G323"/>
    <mergeCell ref="A7:G8"/>
    <mergeCell ref="A10:A11"/>
    <mergeCell ref="B10:B11"/>
    <mergeCell ref="C10:C11"/>
    <mergeCell ref="D10:D11"/>
    <mergeCell ref="E10:E11"/>
    <mergeCell ref="F10:G10"/>
  </mergeCells>
  <printOptions/>
  <pageMargins left="0.4724409448818898" right="0.1968503937007874" top="0.5118110236220472" bottom="0.3937007874015748" header="0.1968503937007874" footer="0.11811023622047245"/>
  <pageSetup horizontalDpi="600" verticalDpi="600" orientation="portrait" paperSize="9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4"/>
  <dimension ref="A1:AX96"/>
  <sheetViews>
    <sheetView workbookViewId="0" topLeftCell="A1">
      <pane xSplit="1" ySplit="11" topLeftCell="B31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E2" sqref="E2"/>
    </sheetView>
  </sheetViews>
  <sheetFormatPr defaultColWidth="9.00390625" defaultRowHeight="12.75"/>
  <cols>
    <col min="1" max="1" width="55.375" style="47" customWidth="1"/>
    <col min="2" max="2" width="5.625" style="13" customWidth="1"/>
    <col min="3" max="3" width="5.375" style="13" customWidth="1"/>
    <col min="4" max="4" width="12.25390625" style="10" customWidth="1"/>
    <col min="5" max="5" width="13.375" style="10" customWidth="1"/>
    <col min="6" max="6" width="12.75390625" style="0" customWidth="1"/>
    <col min="7" max="7" width="13.75390625" style="0" bestFit="1" customWidth="1"/>
    <col min="8" max="8" width="11.25390625" style="0" customWidth="1"/>
    <col min="9" max="9" width="9.625" style="0" bestFit="1" customWidth="1"/>
    <col min="10" max="50" width="8.875" style="0" customWidth="1"/>
    <col min="51" max="16384" width="8.875" style="1" customWidth="1"/>
  </cols>
  <sheetData>
    <row r="1" spans="2:3" ht="15">
      <c r="B1" s="11" t="s">
        <v>13</v>
      </c>
      <c r="C1" s="59"/>
    </row>
    <row r="2" spans="2:3" ht="15">
      <c r="B2" s="11" t="s">
        <v>14</v>
      </c>
      <c r="C2" s="59"/>
    </row>
    <row r="3" spans="2:3" ht="15">
      <c r="B3" s="11" t="s">
        <v>15</v>
      </c>
      <c r="C3" s="59"/>
    </row>
    <row r="4" spans="2:3" ht="15">
      <c r="B4" s="46" t="s">
        <v>475</v>
      </c>
      <c r="C4" s="59"/>
    </row>
    <row r="5" spans="4:5" ht="15">
      <c r="D5" s="14"/>
      <c r="E5" s="14"/>
    </row>
    <row r="6" ht="7.5" customHeight="1"/>
    <row r="7" spans="1:5" ht="15.75" customHeight="1">
      <c r="A7" s="136" t="s">
        <v>10</v>
      </c>
      <c r="B7" s="136"/>
      <c r="C7" s="136"/>
      <c r="D7" s="136"/>
      <c r="E7" s="136"/>
    </row>
    <row r="8" spans="1:5" ht="12.75">
      <c r="A8" s="136"/>
      <c r="B8" s="136"/>
      <c r="C8" s="136"/>
      <c r="D8" s="136"/>
      <c r="E8" s="136"/>
    </row>
    <row r="9" ht="15" customHeight="1">
      <c r="E9" s="54" t="s">
        <v>190</v>
      </c>
    </row>
    <row r="10" spans="1:5" ht="15.75" customHeight="1">
      <c r="A10" s="132" t="s">
        <v>186</v>
      </c>
      <c r="B10" s="125" t="s">
        <v>192</v>
      </c>
      <c r="C10" s="125" t="s">
        <v>193</v>
      </c>
      <c r="D10" s="134" t="s">
        <v>245</v>
      </c>
      <c r="E10" s="135"/>
    </row>
    <row r="11" spans="1:50" s="3" customFormat="1" ht="25.5" customHeight="1">
      <c r="A11" s="133"/>
      <c r="B11" s="126"/>
      <c r="C11" s="126"/>
      <c r="D11" s="60" t="s">
        <v>144</v>
      </c>
      <c r="E11" s="61" t="s">
        <v>72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" ht="18.75" customHeight="1">
      <c r="A12" s="114" t="s">
        <v>194</v>
      </c>
      <c r="B12" s="17" t="s">
        <v>195</v>
      </c>
      <c r="C12" s="18"/>
      <c r="D12" s="55">
        <f>D13+D14+D15+D16+D17+D18+D19</f>
        <v>338487.3</v>
      </c>
      <c r="E12" s="55">
        <f>E13+E14+E15+E16+E17+E18+E19</f>
        <v>374045.3</v>
      </c>
    </row>
    <row r="13" spans="1:5" ht="50.25" customHeight="1">
      <c r="A13" s="80" t="s">
        <v>176</v>
      </c>
      <c r="B13" s="22" t="s">
        <v>195</v>
      </c>
      <c r="C13" s="23" t="s">
        <v>196</v>
      </c>
      <c r="D13" s="35">
        <v>29332</v>
      </c>
      <c r="E13" s="35">
        <v>30535</v>
      </c>
    </row>
    <row r="14" spans="1:5" ht="94.5" customHeight="1">
      <c r="A14" s="80" t="s">
        <v>164</v>
      </c>
      <c r="B14" s="22" t="s">
        <v>195</v>
      </c>
      <c r="C14" s="16" t="s">
        <v>228</v>
      </c>
      <c r="D14" s="35">
        <v>153177</v>
      </c>
      <c r="E14" s="35">
        <v>159460</v>
      </c>
    </row>
    <row r="15" spans="1:5" ht="50.25" customHeight="1">
      <c r="A15" s="80" t="s">
        <v>231</v>
      </c>
      <c r="B15" s="22" t="s">
        <v>195</v>
      </c>
      <c r="C15" s="23" t="s">
        <v>198</v>
      </c>
      <c r="D15" s="35">
        <v>18468</v>
      </c>
      <c r="E15" s="35">
        <v>19226</v>
      </c>
    </row>
    <row r="16" spans="1:5" ht="20.25" customHeight="1">
      <c r="A16" s="80" t="s">
        <v>199</v>
      </c>
      <c r="B16" s="22" t="s">
        <v>195</v>
      </c>
      <c r="C16" s="23" t="s">
        <v>200</v>
      </c>
      <c r="D16" s="35">
        <v>5698</v>
      </c>
      <c r="E16" s="35">
        <v>1414</v>
      </c>
    </row>
    <row r="17" spans="1:5" ht="27" customHeight="1">
      <c r="A17" s="80" t="s">
        <v>191</v>
      </c>
      <c r="B17" s="22" t="s">
        <v>195</v>
      </c>
      <c r="C17" s="23" t="s">
        <v>227</v>
      </c>
      <c r="D17" s="35">
        <v>80000</v>
      </c>
      <c r="E17" s="35">
        <v>110000</v>
      </c>
    </row>
    <row r="18" spans="1:5" ht="15.75" customHeight="1">
      <c r="A18" s="80" t="s">
        <v>202</v>
      </c>
      <c r="B18" s="22" t="s">
        <v>195</v>
      </c>
      <c r="C18" s="23" t="s">
        <v>201</v>
      </c>
      <c r="D18" s="35">
        <v>1009</v>
      </c>
      <c r="E18" s="35">
        <v>1032</v>
      </c>
    </row>
    <row r="19" spans="1:5" ht="15" customHeight="1">
      <c r="A19" s="80" t="s">
        <v>203</v>
      </c>
      <c r="B19" s="22" t="s">
        <v>195</v>
      </c>
      <c r="C19" s="23" t="s">
        <v>177</v>
      </c>
      <c r="D19" s="35">
        <v>50803.3</v>
      </c>
      <c r="E19" s="35">
        <v>52378.3</v>
      </c>
    </row>
    <row r="20" spans="1:5" ht="21" customHeight="1">
      <c r="A20" s="81" t="s">
        <v>204</v>
      </c>
      <c r="B20" s="20" t="s">
        <v>205</v>
      </c>
      <c r="C20" s="18"/>
      <c r="D20" s="34">
        <f>D21</f>
        <v>247</v>
      </c>
      <c r="E20" s="34">
        <f>E21</f>
        <v>253</v>
      </c>
    </row>
    <row r="21" spans="1:5" ht="18" customHeight="1">
      <c r="A21" s="80" t="s">
        <v>206</v>
      </c>
      <c r="B21" s="22" t="s">
        <v>205</v>
      </c>
      <c r="C21" s="23" t="s">
        <v>208</v>
      </c>
      <c r="D21" s="35">
        <v>247</v>
      </c>
      <c r="E21" s="35">
        <v>253</v>
      </c>
    </row>
    <row r="22" spans="1:5" ht="31.5">
      <c r="A22" s="81" t="s">
        <v>207</v>
      </c>
      <c r="B22" s="20" t="s">
        <v>196</v>
      </c>
      <c r="C22" s="18"/>
      <c r="D22" s="34">
        <f>D23+D24</f>
        <v>651</v>
      </c>
      <c r="E22" s="34">
        <f>E23+E24</f>
        <v>665</v>
      </c>
    </row>
    <row r="23" spans="1:5" ht="46.5" customHeight="1">
      <c r="A23" s="80" t="s">
        <v>297</v>
      </c>
      <c r="B23" s="22" t="s">
        <v>196</v>
      </c>
      <c r="C23" s="23" t="s">
        <v>209</v>
      </c>
      <c r="D23" s="35">
        <v>467</v>
      </c>
      <c r="E23" s="35">
        <v>477</v>
      </c>
    </row>
    <row r="24" spans="1:5" ht="33" customHeight="1">
      <c r="A24" s="80" t="s">
        <v>86</v>
      </c>
      <c r="B24" s="4" t="s">
        <v>196</v>
      </c>
      <c r="C24" s="5" t="s">
        <v>177</v>
      </c>
      <c r="D24" s="35">
        <v>184</v>
      </c>
      <c r="E24" s="35">
        <v>188</v>
      </c>
    </row>
    <row r="25" spans="1:5" ht="18.75" customHeight="1">
      <c r="A25" s="81" t="s">
        <v>210</v>
      </c>
      <c r="B25" s="20" t="s">
        <v>208</v>
      </c>
      <c r="C25" s="18"/>
      <c r="D25" s="34">
        <f>D28+D29</f>
        <v>52098</v>
      </c>
      <c r="E25" s="34">
        <f>E28+E29</f>
        <v>53039</v>
      </c>
    </row>
    <row r="26" spans="1:5" ht="18.75" customHeight="1">
      <c r="A26" s="80" t="s">
        <v>354</v>
      </c>
      <c r="B26" s="20"/>
      <c r="C26" s="18"/>
      <c r="D26" s="35">
        <f>D30</f>
        <v>-100</v>
      </c>
      <c r="E26" s="35">
        <f>E30</f>
        <v>-8450</v>
      </c>
    </row>
    <row r="27" spans="1:5" ht="18.75" customHeight="1">
      <c r="A27" s="80" t="s">
        <v>353</v>
      </c>
      <c r="B27" s="20"/>
      <c r="C27" s="18"/>
      <c r="D27" s="35">
        <f>D25+D26</f>
        <v>51998</v>
      </c>
      <c r="E27" s="35">
        <f>E25+E26</f>
        <v>44589</v>
      </c>
    </row>
    <row r="28" spans="1:5" ht="16.5" customHeight="1">
      <c r="A28" s="80" t="s">
        <v>211</v>
      </c>
      <c r="B28" s="22" t="s">
        <v>208</v>
      </c>
      <c r="C28" s="23" t="s">
        <v>212</v>
      </c>
      <c r="D28" s="35">
        <v>41727</v>
      </c>
      <c r="E28" s="35">
        <v>42625</v>
      </c>
    </row>
    <row r="29" spans="1:5" ht="16.5" customHeight="1">
      <c r="A29" s="80" t="s">
        <v>213</v>
      </c>
      <c r="B29" s="22" t="s">
        <v>208</v>
      </c>
      <c r="C29" s="23" t="s">
        <v>201</v>
      </c>
      <c r="D29" s="35">
        <v>10371</v>
      </c>
      <c r="E29" s="35">
        <v>10414</v>
      </c>
    </row>
    <row r="30" spans="1:5" ht="16.5" customHeight="1">
      <c r="A30" s="80" t="s">
        <v>354</v>
      </c>
      <c r="B30" s="22"/>
      <c r="C30" s="23"/>
      <c r="D30" s="35">
        <v>-100</v>
      </c>
      <c r="E30" s="35">
        <v>-8450</v>
      </c>
    </row>
    <row r="31" spans="1:5" ht="16.5" customHeight="1">
      <c r="A31" s="80" t="s">
        <v>353</v>
      </c>
      <c r="B31" s="22"/>
      <c r="C31" s="23"/>
      <c r="D31" s="35">
        <f>D29+D30</f>
        <v>10271</v>
      </c>
      <c r="E31" s="35">
        <f>E29+E30</f>
        <v>1964</v>
      </c>
    </row>
    <row r="32" spans="1:5" ht="16.5" customHeight="1">
      <c r="A32" s="81" t="s">
        <v>187</v>
      </c>
      <c r="B32" s="20" t="s">
        <v>197</v>
      </c>
      <c r="C32" s="26"/>
      <c r="D32" s="34">
        <f>D35+D36+D39+D40</f>
        <v>291453</v>
      </c>
      <c r="E32" s="34">
        <f>E35+E36+E39+E40</f>
        <v>298090</v>
      </c>
    </row>
    <row r="33" spans="1:5" ht="16.5" customHeight="1">
      <c r="A33" s="80" t="s">
        <v>354</v>
      </c>
      <c r="B33" s="20"/>
      <c r="C33" s="26"/>
      <c r="D33" s="35">
        <f>D37</f>
        <v>-24600</v>
      </c>
      <c r="E33" s="35">
        <f>E37</f>
        <v>-35000</v>
      </c>
    </row>
    <row r="34" spans="1:5" ht="16.5" customHeight="1">
      <c r="A34" s="80" t="s">
        <v>353</v>
      </c>
      <c r="B34" s="20"/>
      <c r="C34" s="26"/>
      <c r="D34" s="35">
        <f>D32+D33</f>
        <v>266853</v>
      </c>
      <c r="E34" s="35">
        <f>E32+E33</f>
        <v>263090</v>
      </c>
    </row>
    <row r="35" spans="1:5" ht="14.25" customHeight="1">
      <c r="A35" s="80" t="s">
        <v>214</v>
      </c>
      <c r="B35" s="22" t="s">
        <v>197</v>
      </c>
      <c r="C35" s="27" t="s">
        <v>195</v>
      </c>
      <c r="D35" s="35">
        <v>42184</v>
      </c>
      <c r="E35" s="35">
        <v>43124</v>
      </c>
    </row>
    <row r="36" spans="1:5" ht="15" customHeight="1">
      <c r="A36" s="80" t="s">
        <v>215</v>
      </c>
      <c r="B36" s="22" t="s">
        <v>197</v>
      </c>
      <c r="C36" s="23" t="s">
        <v>205</v>
      </c>
      <c r="D36" s="62">
        <v>26600</v>
      </c>
      <c r="E36" s="35">
        <v>36500</v>
      </c>
    </row>
    <row r="37" spans="1:5" ht="15" customHeight="1">
      <c r="A37" s="80" t="s">
        <v>354</v>
      </c>
      <c r="B37" s="22"/>
      <c r="C37" s="23"/>
      <c r="D37" s="62">
        <v>-24600</v>
      </c>
      <c r="E37" s="35">
        <v>-35000</v>
      </c>
    </row>
    <row r="38" spans="1:5" ht="15" customHeight="1">
      <c r="A38" s="80" t="s">
        <v>353</v>
      </c>
      <c r="B38" s="22"/>
      <c r="C38" s="23"/>
      <c r="D38" s="62">
        <f>D36+D37</f>
        <v>2000</v>
      </c>
      <c r="E38" s="35">
        <f>E36+E37</f>
        <v>1500</v>
      </c>
    </row>
    <row r="39" spans="1:5" ht="15.75" customHeight="1">
      <c r="A39" s="80" t="s">
        <v>229</v>
      </c>
      <c r="B39" s="22" t="s">
        <v>197</v>
      </c>
      <c r="C39" s="23" t="s">
        <v>196</v>
      </c>
      <c r="D39" s="35">
        <v>199045</v>
      </c>
      <c r="E39" s="35">
        <v>194272</v>
      </c>
    </row>
    <row r="40" spans="1:5" ht="31.5">
      <c r="A40" s="80" t="s">
        <v>216</v>
      </c>
      <c r="B40" s="22" t="s">
        <v>197</v>
      </c>
      <c r="C40" s="23" t="s">
        <v>197</v>
      </c>
      <c r="D40" s="35">
        <v>23624</v>
      </c>
      <c r="E40" s="35">
        <v>24194</v>
      </c>
    </row>
    <row r="41" spans="1:5" ht="21" customHeight="1">
      <c r="A41" s="81" t="s">
        <v>217</v>
      </c>
      <c r="B41" s="20" t="s">
        <v>200</v>
      </c>
      <c r="C41" s="18"/>
      <c r="D41" s="34">
        <f>D42+D43+D45+D46+D44</f>
        <v>1445031.4</v>
      </c>
      <c r="E41" s="34">
        <f>E42+E43+E45+E46+E44</f>
        <v>1470797.4</v>
      </c>
    </row>
    <row r="42" spans="1:5" ht="15" customHeight="1">
      <c r="A42" s="80" t="s">
        <v>218</v>
      </c>
      <c r="B42" s="22" t="s">
        <v>200</v>
      </c>
      <c r="C42" s="23" t="s">
        <v>195</v>
      </c>
      <c r="D42" s="35">
        <v>459522</v>
      </c>
      <c r="E42" s="35">
        <v>475173</v>
      </c>
    </row>
    <row r="43" spans="1:5" ht="15.75" customHeight="1">
      <c r="A43" s="80" t="s">
        <v>219</v>
      </c>
      <c r="B43" s="22" t="s">
        <v>200</v>
      </c>
      <c r="C43" s="23" t="s">
        <v>205</v>
      </c>
      <c r="D43" s="35">
        <v>920384.4</v>
      </c>
      <c r="E43" s="35">
        <v>928724.4</v>
      </c>
    </row>
    <row r="44" spans="1:5" ht="18.75" customHeight="1">
      <c r="A44" s="80" t="s">
        <v>102</v>
      </c>
      <c r="B44" s="7" t="s">
        <v>200</v>
      </c>
      <c r="C44" s="5" t="s">
        <v>196</v>
      </c>
      <c r="D44" s="35">
        <v>6454</v>
      </c>
      <c r="E44" s="35">
        <v>6598</v>
      </c>
    </row>
    <row r="45" spans="1:5" ht="16.5" customHeight="1">
      <c r="A45" s="80" t="s">
        <v>220</v>
      </c>
      <c r="B45" s="22" t="s">
        <v>200</v>
      </c>
      <c r="C45" s="23" t="s">
        <v>200</v>
      </c>
      <c r="D45" s="35">
        <v>6389</v>
      </c>
      <c r="E45" s="35">
        <v>6531</v>
      </c>
    </row>
    <row r="46" spans="1:5" ht="16.5" customHeight="1">
      <c r="A46" s="80" t="s">
        <v>221</v>
      </c>
      <c r="B46" s="22" t="s">
        <v>200</v>
      </c>
      <c r="C46" s="23" t="s">
        <v>209</v>
      </c>
      <c r="D46" s="62">
        <v>52282</v>
      </c>
      <c r="E46" s="35">
        <v>53771</v>
      </c>
    </row>
    <row r="47" spans="1:5" ht="33" customHeight="1">
      <c r="A47" s="81" t="s">
        <v>43</v>
      </c>
      <c r="B47" s="20" t="s">
        <v>212</v>
      </c>
      <c r="C47" s="18"/>
      <c r="D47" s="34">
        <f>D48+D49</f>
        <v>57836</v>
      </c>
      <c r="E47" s="34">
        <f>E48+E49</f>
        <v>59204</v>
      </c>
    </row>
    <row r="48" spans="1:5" ht="14.25" customHeight="1">
      <c r="A48" s="80" t="s">
        <v>188</v>
      </c>
      <c r="B48" s="22" t="s">
        <v>212</v>
      </c>
      <c r="C48" s="23" t="s">
        <v>195</v>
      </c>
      <c r="D48" s="35">
        <v>50579</v>
      </c>
      <c r="E48" s="35">
        <v>51703</v>
      </c>
    </row>
    <row r="49" spans="1:5" ht="29.25" customHeight="1">
      <c r="A49" s="80" t="s">
        <v>189</v>
      </c>
      <c r="B49" s="22" t="s">
        <v>212</v>
      </c>
      <c r="C49" s="23" t="s">
        <v>198</v>
      </c>
      <c r="D49" s="35">
        <v>7257</v>
      </c>
      <c r="E49" s="35">
        <v>7501</v>
      </c>
    </row>
    <row r="50" spans="1:5" ht="26.25" customHeight="1">
      <c r="A50" s="81" t="s">
        <v>180</v>
      </c>
      <c r="B50" s="20" t="s">
        <v>209</v>
      </c>
      <c r="C50" s="18"/>
      <c r="D50" s="34">
        <f>D51+D52+D53+D54+D55+D56</f>
        <v>271811</v>
      </c>
      <c r="E50" s="34">
        <f>E51+E52+E53+E54+E55+E56</f>
        <v>287879</v>
      </c>
    </row>
    <row r="51" spans="1:5" ht="17.25" customHeight="1">
      <c r="A51" s="80" t="s">
        <v>179</v>
      </c>
      <c r="B51" s="22" t="s">
        <v>209</v>
      </c>
      <c r="C51" s="23" t="s">
        <v>195</v>
      </c>
      <c r="D51" s="35">
        <v>78979</v>
      </c>
      <c r="E51" s="35">
        <v>80736</v>
      </c>
    </row>
    <row r="52" spans="1:5" ht="14.25" customHeight="1">
      <c r="A52" s="80" t="s">
        <v>181</v>
      </c>
      <c r="B52" s="22" t="s">
        <v>209</v>
      </c>
      <c r="C52" s="23" t="s">
        <v>205</v>
      </c>
      <c r="D52" s="35">
        <v>54857</v>
      </c>
      <c r="E52" s="35">
        <v>56078</v>
      </c>
    </row>
    <row r="53" spans="1:5" ht="17.25" customHeight="1">
      <c r="A53" s="80" t="s">
        <v>230</v>
      </c>
      <c r="B53" s="22" t="s">
        <v>209</v>
      </c>
      <c r="C53" s="23" t="s">
        <v>196</v>
      </c>
      <c r="D53" s="35">
        <v>68</v>
      </c>
      <c r="E53" s="35">
        <v>60</v>
      </c>
    </row>
    <row r="54" spans="1:5" ht="15" customHeight="1">
      <c r="A54" s="80" t="s">
        <v>182</v>
      </c>
      <c r="B54" s="22" t="s">
        <v>209</v>
      </c>
      <c r="C54" s="23" t="s">
        <v>208</v>
      </c>
      <c r="D54" s="35">
        <v>77826</v>
      </c>
      <c r="E54" s="35">
        <v>79341</v>
      </c>
    </row>
    <row r="55" spans="1:5" ht="16.5" customHeight="1">
      <c r="A55" s="80" t="s">
        <v>183</v>
      </c>
      <c r="B55" s="22" t="s">
        <v>209</v>
      </c>
      <c r="C55" s="23" t="s">
        <v>212</v>
      </c>
      <c r="D55" s="35">
        <v>13256</v>
      </c>
      <c r="E55" s="35">
        <v>23592</v>
      </c>
    </row>
    <row r="56" spans="1:5" ht="31.5">
      <c r="A56" s="80" t="s">
        <v>184</v>
      </c>
      <c r="B56" s="22" t="s">
        <v>209</v>
      </c>
      <c r="C56" s="23" t="s">
        <v>223</v>
      </c>
      <c r="D56" s="35">
        <v>46825</v>
      </c>
      <c r="E56" s="35">
        <v>48072</v>
      </c>
    </row>
    <row r="57" spans="1:5" ht="15.75" customHeight="1">
      <c r="A57" s="80" t="s">
        <v>334</v>
      </c>
      <c r="B57" s="22" t="s">
        <v>209</v>
      </c>
      <c r="C57" s="23" t="s">
        <v>223</v>
      </c>
      <c r="D57" s="35">
        <v>30991</v>
      </c>
      <c r="E57" s="35">
        <v>31681</v>
      </c>
    </row>
    <row r="58" spans="1:5" ht="15.75" hidden="1">
      <c r="A58" s="80"/>
      <c r="B58" s="22"/>
      <c r="C58" s="23"/>
      <c r="D58" s="35" t="e">
        <f>#REF!*0.89861</f>
        <v>#REF!</v>
      </c>
      <c r="E58" s="35" t="e">
        <f>#REF!*0.93196</f>
        <v>#REF!</v>
      </c>
    </row>
    <row r="59" spans="1:5" ht="15.75" hidden="1">
      <c r="A59" s="80"/>
      <c r="B59" s="22"/>
      <c r="C59" s="23"/>
      <c r="D59" s="35" t="e">
        <f>#REF!*0.89861</f>
        <v>#REF!</v>
      </c>
      <c r="E59" s="35" t="e">
        <f>#REF!*0.93196</f>
        <v>#REF!</v>
      </c>
    </row>
    <row r="60" spans="1:5" ht="15.75" hidden="1">
      <c r="A60" s="80"/>
      <c r="B60" s="22"/>
      <c r="C60" s="23"/>
      <c r="D60" s="35" t="e">
        <f>#REF!*0.89861</f>
        <v>#REF!</v>
      </c>
      <c r="E60" s="35" t="e">
        <f>#REF!*0.93196</f>
        <v>#REF!</v>
      </c>
    </row>
    <row r="61" spans="1:5" ht="14.25" customHeight="1">
      <c r="A61" s="81" t="s">
        <v>222</v>
      </c>
      <c r="B61" s="20" t="s">
        <v>223</v>
      </c>
      <c r="C61" s="18"/>
      <c r="D61" s="34">
        <f>D62+D63+D64+D65</f>
        <v>81478</v>
      </c>
      <c r="E61" s="34">
        <f>E62+E63+E64+E65</f>
        <v>82037</v>
      </c>
    </row>
    <row r="62" spans="1:5" ht="17.25" customHeight="1">
      <c r="A62" s="80" t="s">
        <v>224</v>
      </c>
      <c r="B62" s="22" t="s">
        <v>223</v>
      </c>
      <c r="C62" s="23" t="s">
        <v>195</v>
      </c>
      <c r="D62" s="35">
        <v>19753</v>
      </c>
      <c r="E62" s="35">
        <v>20192</v>
      </c>
    </row>
    <row r="63" spans="1:5" ht="16.5" customHeight="1">
      <c r="A63" s="80" t="s">
        <v>225</v>
      </c>
      <c r="B63" s="22" t="s">
        <v>223</v>
      </c>
      <c r="C63" s="23" t="s">
        <v>196</v>
      </c>
      <c r="D63" s="35">
        <v>17106.5</v>
      </c>
      <c r="E63" s="35">
        <v>17226.5</v>
      </c>
    </row>
    <row r="64" spans="1:5" ht="18" customHeight="1">
      <c r="A64" s="80" t="s">
        <v>185</v>
      </c>
      <c r="B64" s="22" t="s">
        <v>223</v>
      </c>
      <c r="C64" s="23" t="s">
        <v>208</v>
      </c>
      <c r="D64" s="35">
        <v>37773.6</v>
      </c>
      <c r="E64" s="35">
        <v>37773.6</v>
      </c>
    </row>
    <row r="65" spans="1:5" ht="18.75" customHeight="1">
      <c r="A65" s="80" t="s">
        <v>142</v>
      </c>
      <c r="B65" s="7" t="s">
        <v>223</v>
      </c>
      <c r="C65" s="5" t="s">
        <v>198</v>
      </c>
      <c r="D65" s="35">
        <v>6844.9</v>
      </c>
      <c r="E65" s="35">
        <v>6844.9</v>
      </c>
    </row>
    <row r="66" spans="1:5" ht="15.75">
      <c r="A66" s="81" t="s">
        <v>226</v>
      </c>
      <c r="B66" s="20"/>
      <c r="C66" s="20"/>
      <c r="D66" s="34">
        <f>D12+D20+D22+D25+D32+D41+D47+D50+D61</f>
        <v>2539092.7</v>
      </c>
      <c r="E66" s="34">
        <f>E12+E20+E22+E25+E32+E41+E47+E50+E61</f>
        <v>2626009.7</v>
      </c>
    </row>
    <row r="67" spans="1:5" ht="15.75">
      <c r="A67" s="80" t="s">
        <v>354</v>
      </c>
      <c r="B67" s="20"/>
      <c r="C67" s="20"/>
      <c r="D67" s="110">
        <f>D26+D33</f>
        <v>-24700</v>
      </c>
      <c r="E67" s="34">
        <f>E26+E33</f>
        <v>-43450</v>
      </c>
    </row>
    <row r="68" spans="1:5" ht="15.75">
      <c r="A68" s="80" t="s">
        <v>353</v>
      </c>
      <c r="B68" s="20"/>
      <c r="C68" s="20"/>
      <c r="D68" s="110">
        <f>D66+D67</f>
        <v>2514392.7</v>
      </c>
      <c r="E68" s="34">
        <f>E66+E67</f>
        <v>2582559.7</v>
      </c>
    </row>
    <row r="69" spans="1:5" ht="15.75">
      <c r="A69" s="86"/>
      <c r="B69" s="32"/>
      <c r="C69" s="18"/>
      <c r="D69" s="58"/>
      <c r="E69" s="58"/>
    </row>
    <row r="70" spans="1:5" ht="15.75">
      <c r="A70" s="86"/>
      <c r="B70" s="32"/>
      <c r="C70" s="18"/>
      <c r="D70" s="58"/>
      <c r="E70" s="58"/>
    </row>
    <row r="71" spans="1:5" ht="15.75">
      <c r="A71" s="115" t="s">
        <v>170</v>
      </c>
      <c r="B71" s="23"/>
      <c r="C71" s="23"/>
      <c r="D71" s="97" t="s">
        <v>16</v>
      </c>
      <c r="E71" s="97"/>
    </row>
    <row r="72" spans="1:5" ht="11.25" customHeight="1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</sheetData>
  <mergeCells count="5">
    <mergeCell ref="A7:E8"/>
    <mergeCell ref="A10:A11"/>
    <mergeCell ref="B10:B11"/>
    <mergeCell ref="C10:C11"/>
    <mergeCell ref="D10:E10"/>
  </mergeCells>
  <printOptions/>
  <pageMargins left="0.7874015748031497" right="0.3937007874015748" top="0.5118110236220472" bottom="0.5905511811023623" header="0.1968503937007874" footer="0.11811023622047245"/>
  <pageSetup horizontalDpi="600" verticalDpi="600" orientation="portrait" paperSize="9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6"/>
  <dimension ref="A1:AM44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52.25390625" style="86" customWidth="1"/>
    <col min="2" max="2" width="5.375" style="73" customWidth="1"/>
    <col min="3" max="3" width="3.75390625" style="67" customWidth="1"/>
    <col min="4" max="4" width="3.375" style="67" customWidth="1"/>
    <col min="5" max="5" width="8.25390625" style="59" customWidth="1"/>
    <col min="6" max="6" width="5.00390625" style="73" customWidth="1"/>
    <col min="7" max="8" width="10.75390625" style="72" customWidth="1"/>
    <col min="9" max="9" width="11.125" style="1" customWidth="1"/>
    <col min="10" max="39" width="9.125" style="1" customWidth="1"/>
    <col min="40" max="16384" width="9.125" style="66" customWidth="1"/>
  </cols>
  <sheetData>
    <row r="1" spans="1:8" ht="15.75">
      <c r="A1" s="64"/>
      <c r="B1" s="65"/>
      <c r="C1" s="45"/>
      <c r="D1" s="66" t="s">
        <v>461</v>
      </c>
      <c r="F1" s="68"/>
      <c r="G1" s="68"/>
      <c r="H1" s="69"/>
    </row>
    <row r="2" spans="1:8" ht="15.75">
      <c r="A2" s="64"/>
      <c r="B2" s="65"/>
      <c r="C2" s="45"/>
      <c r="D2" s="66" t="s">
        <v>173</v>
      </c>
      <c r="F2" s="68"/>
      <c r="G2" s="68"/>
      <c r="H2" s="69"/>
    </row>
    <row r="3" spans="1:8" ht="15.75">
      <c r="A3" s="64"/>
      <c r="B3" s="65"/>
      <c r="C3" s="45"/>
      <c r="D3" s="98" t="s">
        <v>382</v>
      </c>
      <c r="E3" s="99"/>
      <c r="F3" s="100"/>
      <c r="G3" s="100"/>
      <c r="H3" s="101"/>
    </row>
    <row r="4" spans="1:8" ht="15.75">
      <c r="A4" s="64"/>
      <c r="B4" s="65"/>
      <c r="C4" s="45"/>
      <c r="D4" s="66" t="s">
        <v>476</v>
      </c>
      <c r="F4" s="68"/>
      <c r="G4" s="68"/>
      <c r="H4" s="69"/>
    </row>
    <row r="5" spans="1:8" ht="15.75">
      <c r="A5" s="64"/>
      <c r="B5" s="65"/>
      <c r="F5" s="70"/>
      <c r="G5" s="70"/>
      <c r="H5" s="71"/>
    </row>
    <row r="6" spans="1:6" ht="15.75">
      <c r="A6" s="64"/>
      <c r="B6" s="65"/>
      <c r="C6" s="45"/>
      <c r="D6" s="45"/>
      <c r="E6" s="11"/>
      <c r="F6" s="65"/>
    </row>
    <row r="7" spans="1:8" ht="35.25" customHeight="1">
      <c r="A7" s="137" t="s">
        <v>468</v>
      </c>
      <c r="B7" s="137"/>
      <c r="C7" s="137"/>
      <c r="D7" s="137"/>
      <c r="E7" s="137"/>
      <c r="F7" s="137"/>
      <c r="G7" s="137"/>
      <c r="H7" s="137"/>
    </row>
    <row r="8" spans="1:8" ht="18.75" customHeight="1">
      <c r="A8" s="64"/>
      <c r="G8" s="74"/>
      <c r="H8" s="74" t="s">
        <v>190</v>
      </c>
    </row>
    <row r="9" spans="1:8" ht="6" customHeight="1">
      <c r="A9" s="138"/>
      <c r="B9" s="139" t="s">
        <v>383</v>
      </c>
      <c r="C9" s="140" t="s">
        <v>192</v>
      </c>
      <c r="D9" s="140" t="s">
        <v>193</v>
      </c>
      <c r="E9" s="141" t="s">
        <v>232</v>
      </c>
      <c r="F9" s="141" t="s">
        <v>233</v>
      </c>
      <c r="G9" s="142" t="s">
        <v>245</v>
      </c>
      <c r="H9" s="143"/>
    </row>
    <row r="10" spans="1:8" ht="8.25" customHeight="1">
      <c r="A10" s="138"/>
      <c r="B10" s="139"/>
      <c r="C10" s="140"/>
      <c r="D10" s="140"/>
      <c r="E10" s="141"/>
      <c r="F10" s="141"/>
      <c r="G10" s="144"/>
      <c r="H10" s="145"/>
    </row>
    <row r="11" spans="1:8" ht="24" customHeight="1">
      <c r="A11" s="138"/>
      <c r="B11" s="139"/>
      <c r="C11" s="140"/>
      <c r="D11" s="140"/>
      <c r="E11" s="141"/>
      <c r="F11" s="141"/>
      <c r="G11" s="75" t="s">
        <v>144</v>
      </c>
      <c r="H11" s="75" t="s">
        <v>72</v>
      </c>
    </row>
    <row r="12" spans="1:8" ht="24" customHeight="1">
      <c r="A12" s="76" t="s">
        <v>384</v>
      </c>
      <c r="B12" s="4" t="s">
        <v>172</v>
      </c>
      <c r="C12" s="5"/>
      <c r="D12" s="6"/>
      <c r="E12" s="6"/>
      <c r="F12" s="7"/>
      <c r="G12" s="77">
        <f aca="true" t="shared" si="0" ref="G12:H14">G13</f>
        <v>29332</v>
      </c>
      <c r="H12" s="77">
        <f t="shared" si="0"/>
        <v>30535</v>
      </c>
    </row>
    <row r="13" spans="1:8" ht="18.75" customHeight="1">
      <c r="A13" s="78" t="s">
        <v>194</v>
      </c>
      <c r="B13" s="4" t="s">
        <v>172</v>
      </c>
      <c r="C13" s="4"/>
      <c r="D13" s="6"/>
      <c r="E13" s="6"/>
      <c r="F13" s="7"/>
      <c r="G13" s="77">
        <f t="shared" si="0"/>
        <v>29332</v>
      </c>
      <c r="H13" s="77">
        <f t="shared" si="0"/>
        <v>30535</v>
      </c>
    </row>
    <row r="14" spans="1:8" ht="62.25" customHeight="1">
      <c r="A14" s="79" t="s">
        <v>385</v>
      </c>
      <c r="B14" s="4" t="s">
        <v>172</v>
      </c>
      <c r="C14" s="4" t="s">
        <v>195</v>
      </c>
      <c r="D14" s="6" t="s">
        <v>196</v>
      </c>
      <c r="E14" s="6"/>
      <c r="F14" s="7"/>
      <c r="G14" s="77">
        <f t="shared" si="0"/>
        <v>29332</v>
      </c>
      <c r="H14" s="77">
        <f t="shared" si="0"/>
        <v>30535</v>
      </c>
    </row>
    <row r="15" spans="1:8" ht="63" customHeight="1">
      <c r="A15" s="80" t="s">
        <v>386</v>
      </c>
      <c r="B15" s="4" t="s">
        <v>172</v>
      </c>
      <c r="C15" s="4" t="s">
        <v>195</v>
      </c>
      <c r="D15" s="6" t="s">
        <v>196</v>
      </c>
      <c r="E15" s="6" t="s">
        <v>234</v>
      </c>
      <c r="F15" s="7"/>
      <c r="G15" s="77">
        <f>G16+G18</f>
        <v>29332</v>
      </c>
      <c r="H15" s="77">
        <f>H16+H18</f>
        <v>30535</v>
      </c>
    </row>
    <row r="16" spans="1:8" ht="15" customHeight="1">
      <c r="A16" s="80" t="s">
        <v>235</v>
      </c>
      <c r="B16" s="4" t="s">
        <v>172</v>
      </c>
      <c r="C16" s="4" t="s">
        <v>195</v>
      </c>
      <c r="D16" s="6" t="s">
        <v>196</v>
      </c>
      <c r="E16" s="6" t="s">
        <v>236</v>
      </c>
      <c r="F16" s="7"/>
      <c r="G16" s="77">
        <f>G17</f>
        <v>19829</v>
      </c>
      <c r="H16" s="77">
        <f>H17</f>
        <v>20642</v>
      </c>
    </row>
    <row r="17" spans="1:8" ht="30.75" customHeight="1">
      <c r="A17" s="80" t="s">
        <v>237</v>
      </c>
      <c r="B17" s="4" t="s">
        <v>172</v>
      </c>
      <c r="C17" s="4" t="s">
        <v>195</v>
      </c>
      <c r="D17" s="6" t="s">
        <v>196</v>
      </c>
      <c r="E17" s="6" t="s">
        <v>236</v>
      </c>
      <c r="F17" s="7" t="s">
        <v>238</v>
      </c>
      <c r="G17" s="77">
        <v>19829</v>
      </c>
      <c r="H17" s="77">
        <v>20642</v>
      </c>
    </row>
    <row r="18" spans="1:8" ht="63" customHeight="1">
      <c r="A18" s="80" t="s">
        <v>239</v>
      </c>
      <c r="B18" s="4" t="s">
        <v>172</v>
      </c>
      <c r="C18" s="5" t="s">
        <v>195</v>
      </c>
      <c r="D18" s="6" t="s">
        <v>196</v>
      </c>
      <c r="E18" s="6" t="s">
        <v>94</v>
      </c>
      <c r="F18" s="7"/>
      <c r="G18" s="77">
        <f>G19</f>
        <v>9503</v>
      </c>
      <c r="H18" s="77">
        <f>H19</f>
        <v>9893</v>
      </c>
    </row>
    <row r="19" spans="1:8" ht="27.75" customHeight="1">
      <c r="A19" s="80" t="s">
        <v>237</v>
      </c>
      <c r="B19" s="4" t="s">
        <v>172</v>
      </c>
      <c r="C19" s="5" t="s">
        <v>195</v>
      </c>
      <c r="D19" s="6" t="s">
        <v>196</v>
      </c>
      <c r="E19" s="6" t="s">
        <v>94</v>
      </c>
      <c r="F19" s="7" t="s">
        <v>238</v>
      </c>
      <c r="G19" s="77">
        <v>9503</v>
      </c>
      <c r="H19" s="77">
        <v>9893</v>
      </c>
    </row>
    <row r="20" spans="1:8" ht="15.75" customHeight="1">
      <c r="A20" s="76" t="s">
        <v>387</v>
      </c>
      <c r="B20" s="4" t="s">
        <v>388</v>
      </c>
      <c r="C20" s="5"/>
      <c r="D20" s="6"/>
      <c r="E20" s="6"/>
      <c r="F20" s="7"/>
      <c r="G20" s="77">
        <f aca="true" t="shared" si="1" ref="G20:H24">G21</f>
        <v>7061</v>
      </c>
      <c r="H20" s="77">
        <f t="shared" si="1"/>
        <v>7351</v>
      </c>
    </row>
    <row r="21" spans="1:8" ht="17.25" customHeight="1">
      <c r="A21" s="78" t="s">
        <v>194</v>
      </c>
      <c r="B21" s="4" t="s">
        <v>388</v>
      </c>
      <c r="C21" s="5"/>
      <c r="D21" s="6"/>
      <c r="E21" s="6"/>
      <c r="F21" s="7"/>
      <c r="G21" s="77">
        <f t="shared" si="1"/>
        <v>7061</v>
      </c>
      <c r="H21" s="77">
        <f t="shared" si="1"/>
        <v>7351</v>
      </c>
    </row>
    <row r="22" spans="1:8" ht="45.75" customHeight="1">
      <c r="A22" s="80" t="s">
        <v>231</v>
      </c>
      <c r="B22" s="4" t="s">
        <v>388</v>
      </c>
      <c r="C22" s="5" t="s">
        <v>195</v>
      </c>
      <c r="D22" s="6" t="s">
        <v>198</v>
      </c>
      <c r="E22" s="6"/>
      <c r="F22" s="7"/>
      <c r="G22" s="77">
        <f t="shared" si="1"/>
        <v>7061</v>
      </c>
      <c r="H22" s="77">
        <f t="shared" si="1"/>
        <v>7351</v>
      </c>
    </row>
    <row r="23" spans="1:8" ht="53.25" customHeight="1">
      <c r="A23" s="80" t="s">
        <v>389</v>
      </c>
      <c r="B23" s="4" t="s">
        <v>388</v>
      </c>
      <c r="C23" s="5" t="s">
        <v>195</v>
      </c>
      <c r="D23" s="6" t="s">
        <v>198</v>
      </c>
      <c r="E23" s="6" t="s">
        <v>234</v>
      </c>
      <c r="F23" s="7"/>
      <c r="G23" s="77">
        <f t="shared" si="1"/>
        <v>7061</v>
      </c>
      <c r="H23" s="77">
        <f t="shared" si="1"/>
        <v>7351</v>
      </c>
    </row>
    <row r="24" spans="1:8" ht="45.75" customHeight="1">
      <c r="A24" s="80" t="s">
        <v>240</v>
      </c>
      <c r="B24" s="4" t="s">
        <v>388</v>
      </c>
      <c r="C24" s="5" t="s">
        <v>195</v>
      </c>
      <c r="D24" s="6" t="s">
        <v>198</v>
      </c>
      <c r="E24" s="6" t="s">
        <v>390</v>
      </c>
      <c r="F24" s="7"/>
      <c r="G24" s="77">
        <f t="shared" si="1"/>
        <v>7061</v>
      </c>
      <c r="H24" s="77">
        <f t="shared" si="1"/>
        <v>7351</v>
      </c>
    </row>
    <row r="25" spans="1:8" ht="29.25" customHeight="1">
      <c r="A25" s="80" t="s">
        <v>241</v>
      </c>
      <c r="B25" s="4" t="s">
        <v>388</v>
      </c>
      <c r="C25" s="5" t="s">
        <v>195</v>
      </c>
      <c r="D25" s="6" t="s">
        <v>198</v>
      </c>
      <c r="E25" s="6" t="s">
        <v>390</v>
      </c>
      <c r="F25" s="7" t="s">
        <v>238</v>
      </c>
      <c r="G25" s="77">
        <v>7061</v>
      </c>
      <c r="H25" s="77">
        <v>7351</v>
      </c>
    </row>
    <row r="26" spans="1:8" ht="30" customHeight="1">
      <c r="A26" s="81" t="s">
        <v>391</v>
      </c>
      <c r="B26" s="4" t="s">
        <v>392</v>
      </c>
      <c r="C26" s="5"/>
      <c r="D26" s="6"/>
      <c r="E26" s="6"/>
      <c r="F26" s="7"/>
      <c r="G26" s="77">
        <f>G27</f>
        <v>5698</v>
      </c>
      <c r="H26" s="77">
        <f>H27</f>
        <v>1414</v>
      </c>
    </row>
    <row r="27" spans="1:8" ht="18.75" customHeight="1">
      <c r="A27" s="80" t="s">
        <v>199</v>
      </c>
      <c r="B27" s="4" t="s">
        <v>392</v>
      </c>
      <c r="C27" s="5" t="s">
        <v>195</v>
      </c>
      <c r="D27" s="6" t="s">
        <v>200</v>
      </c>
      <c r="E27" s="6"/>
      <c r="F27" s="7"/>
      <c r="G27" s="77">
        <f>G28</f>
        <v>5698</v>
      </c>
      <c r="H27" s="77">
        <f>H28</f>
        <v>1414</v>
      </c>
    </row>
    <row r="28" spans="1:8" ht="45" customHeight="1">
      <c r="A28" s="80" t="s">
        <v>393</v>
      </c>
      <c r="B28" s="4" t="s">
        <v>392</v>
      </c>
      <c r="C28" s="5" t="s">
        <v>195</v>
      </c>
      <c r="D28" s="6" t="s">
        <v>200</v>
      </c>
      <c r="E28" s="6" t="s">
        <v>234</v>
      </c>
      <c r="F28" s="7"/>
      <c r="G28" s="77">
        <f>G29+G31</f>
        <v>5698</v>
      </c>
      <c r="H28" s="77">
        <f>H29+H31</f>
        <v>1414</v>
      </c>
    </row>
    <row r="29" spans="1:8" ht="29.25" customHeight="1">
      <c r="A29" s="80" t="s">
        <v>242</v>
      </c>
      <c r="B29" s="4" t="s">
        <v>392</v>
      </c>
      <c r="C29" s="5" t="s">
        <v>195</v>
      </c>
      <c r="D29" s="6" t="s">
        <v>200</v>
      </c>
      <c r="E29" s="6" t="s">
        <v>243</v>
      </c>
      <c r="F29" s="7"/>
      <c r="G29" s="77">
        <f>G30</f>
        <v>1358</v>
      </c>
      <c r="H29" s="77">
        <f>H30</f>
        <v>1414</v>
      </c>
    </row>
    <row r="30" spans="1:8" ht="30" customHeight="1">
      <c r="A30" s="80" t="s">
        <v>241</v>
      </c>
      <c r="B30" s="4" t="s">
        <v>392</v>
      </c>
      <c r="C30" s="5" t="s">
        <v>195</v>
      </c>
      <c r="D30" s="6" t="s">
        <v>200</v>
      </c>
      <c r="E30" s="6" t="s">
        <v>243</v>
      </c>
      <c r="F30" s="7" t="s">
        <v>238</v>
      </c>
      <c r="G30" s="77">
        <v>1358</v>
      </c>
      <c r="H30" s="77">
        <v>1414</v>
      </c>
    </row>
    <row r="31" spans="1:8" ht="31.5" customHeight="1">
      <c r="A31" s="80" t="s">
        <v>462</v>
      </c>
      <c r="B31" s="4" t="s">
        <v>392</v>
      </c>
      <c r="C31" s="5" t="s">
        <v>195</v>
      </c>
      <c r="D31" s="6" t="s">
        <v>200</v>
      </c>
      <c r="E31" s="6" t="s">
        <v>244</v>
      </c>
      <c r="F31" s="7"/>
      <c r="G31" s="77">
        <f>G32</f>
        <v>4340</v>
      </c>
      <c r="H31" s="77">
        <f>H32</f>
        <v>0</v>
      </c>
    </row>
    <row r="32" spans="1:8" ht="28.5" customHeight="1">
      <c r="A32" s="80" t="s">
        <v>241</v>
      </c>
      <c r="B32" s="4" t="s">
        <v>392</v>
      </c>
      <c r="C32" s="5" t="s">
        <v>195</v>
      </c>
      <c r="D32" s="6" t="s">
        <v>200</v>
      </c>
      <c r="E32" s="6" t="s">
        <v>244</v>
      </c>
      <c r="F32" s="7" t="s">
        <v>238</v>
      </c>
      <c r="G32" s="77">
        <v>4340</v>
      </c>
      <c r="H32" s="77"/>
    </row>
    <row r="33" spans="1:8" ht="18.75" customHeight="1">
      <c r="A33" s="76" t="s">
        <v>394</v>
      </c>
      <c r="B33" s="4" t="s">
        <v>395</v>
      </c>
      <c r="C33" s="5"/>
      <c r="D33" s="6"/>
      <c r="E33" s="6"/>
      <c r="F33" s="7"/>
      <c r="G33" s="77">
        <f>G36+G60+G65+G72+G81</f>
        <v>228975.9</v>
      </c>
      <c r="H33" s="77">
        <f>H36+H60+H65+H72+H81</f>
        <v>235818.9</v>
      </c>
    </row>
    <row r="34" spans="1:8" ht="18.75" customHeight="1">
      <c r="A34" s="104" t="s">
        <v>354</v>
      </c>
      <c r="B34" s="7"/>
      <c r="C34" s="5"/>
      <c r="D34" s="6"/>
      <c r="E34" s="6"/>
      <c r="F34" s="7"/>
      <c r="G34" s="77">
        <f>G73</f>
        <v>-100</v>
      </c>
      <c r="H34" s="77">
        <f>H73</f>
        <v>-8450</v>
      </c>
    </row>
    <row r="35" spans="1:8" ht="18.75" customHeight="1">
      <c r="A35" s="104" t="s">
        <v>353</v>
      </c>
      <c r="B35" s="7"/>
      <c r="C35" s="5"/>
      <c r="D35" s="6"/>
      <c r="E35" s="6"/>
      <c r="F35" s="7"/>
      <c r="G35" s="77">
        <f>G33+G34</f>
        <v>228875.9</v>
      </c>
      <c r="H35" s="77">
        <f>H33+H34</f>
        <v>227368.9</v>
      </c>
    </row>
    <row r="36" spans="1:8" ht="16.5" customHeight="1">
      <c r="A36" s="78" t="s">
        <v>194</v>
      </c>
      <c r="B36" s="4" t="s">
        <v>395</v>
      </c>
      <c r="C36" s="5" t="s">
        <v>195</v>
      </c>
      <c r="D36" s="6"/>
      <c r="E36" s="6"/>
      <c r="F36" s="7"/>
      <c r="G36" s="77">
        <f>G37+G41+G45</f>
        <v>158173.4</v>
      </c>
      <c r="H36" s="77">
        <f>H37+H41+H45</f>
        <v>164483.4</v>
      </c>
    </row>
    <row r="37" spans="1:8" ht="93" customHeight="1">
      <c r="A37" s="80" t="s">
        <v>164</v>
      </c>
      <c r="B37" s="4" t="s">
        <v>395</v>
      </c>
      <c r="C37" s="5" t="s">
        <v>195</v>
      </c>
      <c r="D37" s="6" t="s">
        <v>396</v>
      </c>
      <c r="E37" s="6"/>
      <c r="F37" s="7"/>
      <c r="G37" s="77">
        <f aca="true" t="shared" si="2" ref="G37:H39">G38</f>
        <v>153177</v>
      </c>
      <c r="H37" s="77">
        <f t="shared" si="2"/>
        <v>159460</v>
      </c>
    </row>
    <row r="38" spans="1:8" ht="48" customHeight="1">
      <c r="A38" s="80" t="s">
        <v>397</v>
      </c>
      <c r="B38" s="4" t="s">
        <v>395</v>
      </c>
      <c r="C38" s="5" t="s">
        <v>195</v>
      </c>
      <c r="D38" s="6" t="s">
        <v>396</v>
      </c>
      <c r="E38" s="6" t="s">
        <v>234</v>
      </c>
      <c r="F38" s="7"/>
      <c r="G38" s="77">
        <f t="shared" si="2"/>
        <v>153177</v>
      </c>
      <c r="H38" s="77">
        <f t="shared" si="2"/>
        <v>159460</v>
      </c>
    </row>
    <row r="39" spans="1:8" ht="32.25" customHeight="1">
      <c r="A39" s="80" t="s">
        <v>247</v>
      </c>
      <c r="B39" s="4" t="s">
        <v>395</v>
      </c>
      <c r="C39" s="5" t="s">
        <v>195</v>
      </c>
      <c r="D39" s="6" t="s">
        <v>396</v>
      </c>
      <c r="E39" s="6" t="s">
        <v>398</v>
      </c>
      <c r="F39" s="7"/>
      <c r="G39" s="77">
        <f t="shared" si="2"/>
        <v>153177</v>
      </c>
      <c r="H39" s="77">
        <f t="shared" si="2"/>
        <v>159460</v>
      </c>
    </row>
    <row r="40" spans="1:8" ht="30.75" customHeight="1">
      <c r="A40" s="80" t="s">
        <v>241</v>
      </c>
      <c r="B40" s="4" t="s">
        <v>395</v>
      </c>
      <c r="C40" s="5" t="s">
        <v>195</v>
      </c>
      <c r="D40" s="6" t="s">
        <v>396</v>
      </c>
      <c r="E40" s="6" t="s">
        <v>398</v>
      </c>
      <c r="F40" s="7" t="s">
        <v>238</v>
      </c>
      <c r="G40" s="77">
        <v>153177</v>
      </c>
      <c r="H40" s="77">
        <v>159460</v>
      </c>
    </row>
    <row r="41" spans="1:8" ht="15.75" customHeight="1">
      <c r="A41" s="78" t="s">
        <v>202</v>
      </c>
      <c r="B41" s="4" t="s">
        <v>395</v>
      </c>
      <c r="C41" s="5" t="s">
        <v>195</v>
      </c>
      <c r="D41" s="6" t="s">
        <v>201</v>
      </c>
      <c r="E41" s="6"/>
      <c r="F41" s="7"/>
      <c r="G41" s="77">
        <f aca="true" t="shared" si="3" ref="G41:H43">G42</f>
        <v>1009</v>
      </c>
      <c r="H41" s="77">
        <f t="shared" si="3"/>
        <v>1032</v>
      </c>
    </row>
    <row r="42" spans="1:8" ht="13.5" customHeight="1">
      <c r="A42" s="80" t="s">
        <v>202</v>
      </c>
      <c r="B42" s="4" t="s">
        <v>395</v>
      </c>
      <c r="C42" s="5" t="s">
        <v>195</v>
      </c>
      <c r="D42" s="6" t="s">
        <v>201</v>
      </c>
      <c r="E42" s="6" t="s">
        <v>248</v>
      </c>
      <c r="F42" s="7"/>
      <c r="G42" s="77">
        <f t="shared" si="3"/>
        <v>1009</v>
      </c>
      <c r="H42" s="77">
        <f t="shared" si="3"/>
        <v>1032</v>
      </c>
    </row>
    <row r="43" spans="1:8" ht="20.25" customHeight="1">
      <c r="A43" s="80" t="s">
        <v>294</v>
      </c>
      <c r="B43" s="4" t="s">
        <v>395</v>
      </c>
      <c r="C43" s="5" t="s">
        <v>195</v>
      </c>
      <c r="D43" s="6" t="s">
        <v>201</v>
      </c>
      <c r="E43" s="6" t="s">
        <v>249</v>
      </c>
      <c r="F43" s="7"/>
      <c r="G43" s="77">
        <f t="shared" si="3"/>
        <v>1009</v>
      </c>
      <c r="H43" s="77">
        <f t="shared" si="3"/>
        <v>1032</v>
      </c>
    </row>
    <row r="44" spans="1:8" ht="13.5" customHeight="1">
      <c r="A44" s="80" t="s">
        <v>250</v>
      </c>
      <c r="B44" s="4" t="s">
        <v>395</v>
      </c>
      <c r="C44" s="5" t="s">
        <v>195</v>
      </c>
      <c r="D44" s="6" t="s">
        <v>201</v>
      </c>
      <c r="E44" s="6" t="s">
        <v>249</v>
      </c>
      <c r="F44" s="7" t="s">
        <v>251</v>
      </c>
      <c r="G44" s="77">
        <v>1009</v>
      </c>
      <c r="H44" s="77">
        <v>1032</v>
      </c>
    </row>
    <row r="45" spans="1:8" ht="14.25" customHeight="1">
      <c r="A45" s="78" t="s">
        <v>203</v>
      </c>
      <c r="B45" s="4" t="s">
        <v>395</v>
      </c>
      <c r="C45" s="5" t="s">
        <v>195</v>
      </c>
      <c r="D45" s="6" t="s">
        <v>177</v>
      </c>
      <c r="E45" s="6"/>
      <c r="F45" s="7"/>
      <c r="G45" s="77">
        <f>G46+G52</f>
        <v>3987.3999999999996</v>
      </c>
      <c r="H45" s="77">
        <f>H46+H52</f>
        <v>3991.3999999999996</v>
      </c>
    </row>
    <row r="46" spans="1:8" ht="33" customHeight="1">
      <c r="A46" s="80" t="s">
        <v>252</v>
      </c>
      <c r="B46" s="4" t="s">
        <v>395</v>
      </c>
      <c r="C46" s="5" t="s">
        <v>195</v>
      </c>
      <c r="D46" s="6" t="s">
        <v>177</v>
      </c>
      <c r="E46" s="6" t="s">
        <v>253</v>
      </c>
      <c r="F46" s="7"/>
      <c r="G46" s="77">
        <f>G47</f>
        <v>458</v>
      </c>
      <c r="H46" s="77">
        <f>H47</f>
        <v>462</v>
      </c>
    </row>
    <row r="47" spans="1:8" ht="17.25" customHeight="1">
      <c r="A47" s="80" t="s">
        <v>254</v>
      </c>
      <c r="B47" s="4" t="s">
        <v>395</v>
      </c>
      <c r="C47" s="5" t="s">
        <v>195</v>
      </c>
      <c r="D47" s="6" t="s">
        <v>177</v>
      </c>
      <c r="E47" s="6" t="s">
        <v>255</v>
      </c>
      <c r="F47" s="7"/>
      <c r="G47" s="77">
        <f>G48</f>
        <v>458</v>
      </c>
      <c r="H47" s="77">
        <f>H48</f>
        <v>462</v>
      </c>
    </row>
    <row r="48" spans="1:8" ht="29.25" customHeight="1">
      <c r="A48" s="80" t="s">
        <v>241</v>
      </c>
      <c r="B48" s="4" t="s">
        <v>395</v>
      </c>
      <c r="C48" s="5" t="s">
        <v>195</v>
      </c>
      <c r="D48" s="6" t="s">
        <v>177</v>
      </c>
      <c r="E48" s="6" t="s">
        <v>255</v>
      </c>
      <c r="F48" s="7" t="s">
        <v>238</v>
      </c>
      <c r="G48" s="77">
        <f>G49+G50+G51</f>
        <v>458</v>
      </c>
      <c r="H48" s="77">
        <f>H49+H50+H51</f>
        <v>462</v>
      </c>
    </row>
    <row r="49" spans="1:8" ht="29.25" customHeight="1">
      <c r="A49" s="80" t="s">
        <v>399</v>
      </c>
      <c r="B49" s="4" t="s">
        <v>395</v>
      </c>
      <c r="C49" s="5" t="s">
        <v>195</v>
      </c>
      <c r="D49" s="6" t="s">
        <v>177</v>
      </c>
      <c r="E49" s="6" t="s">
        <v>105</v>
      </c>
      <c r="F49" s="7" t="s">
        <v>238</v>
      </c>
      <c r="G49" s="77">
        <v>276</v>
      </c>
      <c r="H49" s="77">
        <v>276</v>
      </c>
    </row>
    <row r="50" spans="1:8" ht="18" customHeight="1">
      <c r="A50" s="80" t="s">
        <v>400</v>
      </c>
      <c r="B50" s="4" t="s">
        <v>395</v>
      </c>
      <c r="C50" s="5" t="s">
        <v>195</v>
      </c>
      <c r="D50" s="6" t="s">
        <v>177</v>
      </c>
      <c r="E50" s="6" t="s">
        <v>154</v>
      </c>
      <c r="F50" s="7" t="s">
        <v>238</v>
      </c>
      <c r="G50" s="77">
        <v>87</v>
      </c>
      <c r="H50" s="77">
        <v>89</v>
      </c>
    </row>
    <row r="51" spans="1:8" ht="28.5" customHeight="1">
      <c r="A51" s="80" t="s">
        <v>401</v>
      </c>
      <c r="B51" s="4" t="s">
        <v>395</v>
      </c>
      <c r="C51" s="5" t="s">
        <v>195</v>
      </c>
      <c r="D51" s="6" t="s">
        <v>177</v>
      </c>
      <c r="E51" s="6" t="s">
        <v>154</v>
      </c>
      <c r="F51" s="7" t="s">
        <v>238</v>
      </c>
      <c r="G51" s="77">
        <v>95</v>
      </c>
      <c r="H51" s="77">
        <v>97</v>
      </c>
    </row>
    <row r="52" spans="1:8" ht="22.5" customHeight="1">
      <c r="A52" s="80" t="s">
        <v>30</v>
      </c>
      <c r="B52" s="4" t="s">
        <v>395</v>
      </c>
      <c r="C52" s="5" t="s">
        <v>195</v>
      </c>
      <c r="D52" s="6" t="s">
        <v>177</v>
      </c>
      <c r="E52" s="6" t="s">
        <v>355</v>
      </c>
      <c r="F52" s="7"/>
      <c r="G52" s="77">
        <f>G53</f>
        <v>3529.3999999999996</v>
      </c>
      <c r="H52" s="77">
        <f>H53</f>
        <v>3529.3999999999996</v>
      </c>
    </row>
    <row r="53" spans="1:8" ht="127.5" customHeight="1">
      <c r="A53" s="80" t="s">
        <v>11</v>
      </c>
      <c r="B53" s="4" t="s">
        <v>395</v>
      </c>
      <c r="C53" s="5" t="s">
        <v>195</v>
      </c>
      <c r="D53" s="6" t="s">
        <v>177</v>
      </c>
      <c r="E53" s="6" t="s">
        <v>356</v>
      </c>
      <c r="F53" s="7"/>
      <c r="G53" s="77">
        <f>G54+G56+G58</f>
        <v>3529.3999999999996</v>
      </c>
      <c r="H53" s="77">
        <f>H54+H56+H58</f>
        <v>3529.3999999999996</v>
      </c>
    </row>
    <row r="54" spans="1:8" ht="28.5" customHeight="1">
      <c r="A54" s="80" t="s">
        <v>357</v>
      </c>
      <c r="B54" s="4" t="s">
        <v>395</v>
      </c>
      <c r="C54" s="5" t="s">
        <v>195</v>
      </c>
      <c r="D54" s="6" t="s">
        <v>177</v>
      </c>
      <c r="E54" s="6" t="s">
        <v>358</v>
      </c>
      <c r="F54" s="7"/>
      <c r="G54" s="77">
        <f>G55</f>
        <v>1165.6</v>
      </c>
      <c r="H54" s="77">
        <f>H55</f>
        <v>1165.6</v>
      </c>
    </row>
    <row r="55" spans="1:8" ht="28.5" customHeight="1">
      <c r="A55" s="80" t="s">
        <v>241</v>
      </c>
      <c r="B55" s="4" t="s">
        <v>395</v>
      </c>
      <c r="C55" s="5" t="s">
        <v>195</v>
      </c>
      <c r="D55" s="6" t="s">
        <v>177</v>
      </c>
      <c r="E55" s="6" t="s">
        <v>358</v>
      </c>
      <c r="F55" s="7" t="s">
        <v>238</v>
      </c>
      <c r="G55" s="77">
        <v>1165.6</v>
      </c>
      <c r="H55" s="77">
        <v>1165.6</v>
      </c>
    </row>
    <row r="56" spans="1:8" ht="28.5" customHeight="1">
      <c r="A56" s="80" t="s">
        <v>467</v>
      </c>
      <c r="B56" s="4" t="s">
        <v>395</v>
      </c>
      <c r="C56" s="5" t="s">
        <v>195</v>
      </c>
      <c r="D56" s="6" t="s">
        <v>177</v>
      </c>
      <c r="E56" s="6" t="s">
        <v>359</v>
      </c>
      <c r="F56" s="7"/>
      <c r="G56" s="77">
        <f>G57</f>
        <v>1489.6</v>
      </c>
      <c r="H56" s="77">
        <f>H57</f>
        <v>1489.6</v>
      </c>
    </row>
    <row r="57" spans="1:8" ht="28.5" customHeight="1">
      <c r="A57" s="80" t="s">
        <v>241</v>
      </c>
      <c r="B57" s="4" t="s">
        <v>395</v>
      </c>
      <c r="C57" s="5" t="s">
        <v>195</v>
      </c>
      <c r="D57" s="6" t="s">
        <v>177</v>
      </c>
      <c r="E57" s="6" t="s">
        <v>359</v>
      </c>
      <c r="F57" s="7" t="s">
        <v>238</v>
      </c>
      <c r="G57" s="77">
        <v>1489.6</v>
      </c>
      <c r="H57" s="77">
        <v>1489.6</v>
      </c>
    </row>
    <row r="58" spans="1:8" ht="32.25" customHeight="1">
      <c r="A58" s="80" t="s">
        <v>360</v>
      </c>
      <c r="B58" s="4" t="s">
        <v>395</v>
      </c>
      <c r="C58" s="5" t="s">
        <v>195</v>
      </c>
      <c r="D58" s="6" t="s">
        <v>177</v>
      </c>
      <c r="E58" s="6" t="s">
        <v>361</v>
      </c>
      <c r="F58" s="7"/>
      <c r="G58" s="77">
        <f>G59</f>
        <v>874.2</v>
      </c>
      <c r="H58" s="77">
        <f>H59</f>
        <v>874.2</v>
      </c>
    </row>
    <row r="59" spans="1:8" ht="32.25" customHeight="1">
      <c r="A59" s="80" t="s">
        <v>241</v>
      </c>
      <c r="B59" s="4" t="s">
        <v>395</v>
      </c>
      <c r="C59" s="5" t="s">
        <v>195</v>
      </c>
      <c r="D59" s="6" t="s">
        <v>177</v>
      </c>
      <c r="E59" s="6" t="s">
        <v>361</v>
      </c>
      <c r="F59" s="7" t="s">
        <v>238</v>
      </c>
      <c r="G59" s="77">
        <v>874.2</v>
      </c>
      <c r="H59" s="77">
        <v>874.2</v>
      </c>
    </row>
    <row r="60" spans="1:8" ht="16.5" customHeight="1">
      <c r="A60" s="78" t="s">
        <v>204</v>
      </c>
      <c r="B60" s="4" t="s">
        <v>395</v>
      </c>
      <c r="C60" s="5" t="s">
        <v>205</v>
      </c>
      <c r="D60" s="6"/>
      <c r="E60" s="6"/>
      <c r="F60" s="7"/>
      <c r="G60" s="77">
        <f aca="true" t="shared" si="4" ref="G60:H63">G61</f>
        <v>247</v>
      </c>
      <c r="H60" s="77">
        <f t="shared" si="4"/>
        <v>253</v>
      </c>
    </row>
    <row r="61" spans="1:8" ht="18" customHeight="1">
      <c r="A61" s="80" t="s">
        <v>206</v>
      </c>
      <c r="B61" s="4" t="s">
        <v>395</v>
      </c>
      <c r="C61" s="5" t="s">
        <v>205</v>
      </c>
      <c r="D61" s="6" t="s">
        <v>208</v>
      </c>
      <c r="E61" s="6"/>
      <c r="F61" s="7"/>
      <c r="G61" s="77">
        <f t="shared" si="4"/>
        <v>247</v>
      </c>
      <c r="H61" s="77">
        <f t="shared" si="4"/>
        <v>253</v>
      </c>
    </row>
    <row r="62" spans="1:8" ht="27.75" customHeight="1">
      <c r="A62" s="80" t="s">
        <v>258</v>
      </c>
      <c r="B62" s="4" t="s">
        <v>395</v>
      </c>
      <c r="C62" s="5" t="s">
        <v>205</v>
      </c>
      <c r="D62" s="6" t="s">
        <v>208</v>
      </c>
      <c r="E62" s="6" t="s">
        <v>259</v>
      </c>
      <c r="F62" s="7"/>
      <c r="G62" s="77">
        <f t="shared" si="4"/>
        <v>247</v>
      </c>
      <c r="H62" s="77">
        <f t="shared" si="4"/>
        <v>253</v>
      </c>
    </row>
    <row r="63" spans="1:8" ht="34.5" customHeight="1">
      <c r="A63" s="80" t="s">
        <v>260</v>
      </c>
      <c r="B63" s="4" t="s">
        <v>395</v>
      </c>
      <c r="C63" s="5" t="s">
        <v>205</v>
      </c>
      <c r="D63" s="6" t="s">
        <v>208</v>
      </c>
      <c r="E63" s="6" t="s">
        <v>261</v>
      </c>
      <c r="F63" s="7"/>
      <c r="G63" s="77">
        <f t="shared" si="4"/>
        <v>247</v>
      </c>
      <c r="H63" s="77">
        <f t="shared" si="4"/>
        <v>253</v>
      </c>
    </row>
    <row r="64" spans="1:8" ht="32.25" customHeight="1">
      <c r="A64" s="80" t="s">
        <v>241</v>
      </c>
      <c r="B64" s="4" t="s">
        <v>395</v>
      </c>
      <c r="C64" s="5" t="s">
        <v>205</v>
      </c>
      <c r="D64" s="6" t="s">
        <v>208</v>
      </c>
      <c r="E64" s="6" t="s">
        <v>261</v>
      </c>
      <c r="F64" s="7" t="s">
        <v>238</v>
      </c>
      <c r="G64" s="77">
        <v>247</v>
      </c>
      <c r="H64" s="77">
        <v>253</v>
      </c>
    </row>
    <row r="65" spans="1:8" ht="30.75" customHeight="1">
      <c r="A65" s="78" t="s">
        <v>207</v>
      </c>
      <c r="B65" s="4" t="s">
        <v>395</v>
      </c>
      <c r="C65" s="5" t="s">
        <v>196</v>
      </c>
      <c r="D65" s="6"/>
      <c r="E65" s="6"/>
      <c r="F65" s="7"/>
      <c r="G65" s="77">
        <f>G66+G69</f>
        <v>651</v>
      </c>
      <c r="H65" s="77">
        <f>H66+H69</f>
        <v>665</v>
      </c>
    </row>
    <row r="66" spans="1:8" ht="44.25" customHeight="1">
      <c r="A66" s="80" t="s">
        <v>402</v>
      </c>
      <c r="B66" s="4" t="s">
        <v>395</v>
      </c>
      <c r="C66" s="5" t="s">
        <v>196</v>
      </c>
      <c r="D66" s="6" t="s">
        <v>209</v>
      </c>
      <c r="E66" s="6"/>
      <c r="F66" s="7"/>
      <c r="G66" s="77">
        <f>G67</f>
        <v>467</v>
      </c>
      <c r="H66" s="77">
        <f>H67</f>
        <v>477</v>
      </c>
    </row>
    <row r="67" spans="1:8" ht="45.75" customHeight="1">
      <c r="A67" s="80" t="s">
        <v>403</v>
      </c>
      <c r="B67" s="4" t="s">
        <v>395</v>
      </c>
      <c r="C67" s="5" t="s">
        <v>196</v>
      </c>
      <c r="D67" s="6" t="s">
        <v>209</v>
      </c>
      <c r="E67" s="6" t="s">
        <v>262</v>
      </c>
      <c r="F67" s="7"/>
      <c r="G67" s="77">
        <f>G68</f>
        <v>467</v>
      </c>
      <c r="H67" s="77">
        <f>H68</f>
        <v>477</v>
      </c>
    </row>
    <row r="68" spans="1:8" ht="45.75" customHeight="1">
      <c r="A68" s="80" t="s">
        <v>404</v>
      </c>
      <c r="B68" s="4" t="s">
        <v>395</v>
      </c>
      <c r="C68" s="5" t="s">
        <v>196</v>
      </c>
      <c r="D68" s="6" t="s">
        <v>209</v>
      </c>
      <c r="E68" s="6" t="s">
        <v>263</v>
      </c>
      <c r="F68" s="7" t="s">
        <v>264</v>
      </c>
      <c r="G68" s="77">
        <v>467</v>
      </c>
      <c r="H68" s="77">
        <v>477</v>
      </c>
    </row>
    <row r="69" spans="1:8" ht="31.5" customHeight="1">
      <c r="A69" s="80" t="s">
        <v>86</v>
      </c>
      <c r="B69" s="4" t="s">
        <v>395</v>
      </c>
      <c r="C69" s="4" t="s">
        <v>196</v>
      </c>
      <c r="D69" s="5" t="s">
        <v>177</v>
      </c>
      <c r="E69" s="6"/>
      <c r="F69" s="7"/>
      <c r="G69" s="77">
        <f>G70</f>
        <v>184</v>
      </c>
      <c r="H69" s="77">
        <f>H70</f>
        <v>188</v>
      </c>
    </row>
    <row r="70" spans="1:8" ht="46.5" customHeight="1">
      <c r="A70" s="80" t="s">
        <v>87</v>
      </c>
      <c r="B70" s="4" t="s">
        <v>395</v>
      </c>
      <c r="C70" s="4" t="s">
        <v>196</v>
      </c>
      <c r="D70" s="5" t="s">
        <v>177</v>
      </c>
      <c r="E70" s="6" t="s">
        <v>88</v>
      </c>
      <c r="F70" s="7"/>
      <c r="G70" s="77">
        <f>G71</f>
        <v>184</v>
      </c>
      <c r="H70" s="77">
        <f>H71</f>
        <v>188</v>
      </c>
    </row>
    <row r="71" spans="1:8" ht="33" customHeight="1">
      <c r="A71" s="80" t="s">
        <v>237</v>
      </c>
      <c r="B71" s="4" t="s">
        <v>395</v>
      </c>
      <c r="C71" s="4" t="s">
        <v>196</v>
      </c>
      <c r="D71" s="5" t="s">
        <v>177</v>
      </c>
      <c r="E71" s="6" t="s">
        <v>88</v>
      </c>
      <c r="F71" s="7" t="s">
        <v>238</v>
      </c>
      <c r="G71" s="77">
        <v>184</v>
      </c>
      <c r="H71" s="77">
        <v>188</v>
      </c>
    </row>
    <row r="72" spans="1:8" ht="20.25" customHeight="1">
      <c r="A72" s="78" t="s">
        <v>213</v>
      </c>
      <c r="B72" s="4" t="s">
        <v>395</v>
      </c>
      <c r="C72" s="4" t="s">
        <v>208</v>
      </c>
      <c r="D72" s="5" t="s">
        <v>201</v>
      </c>
      <c r="E72" s="6"/>
      <c r="F72" s="7"/>
      <c r="G72" s="77">
        <f>G75</f>
        <v>8450</v>
      </c>
      <c r="H72" s="77">
        <f>H75</f>
        <v>8450</v>
      </c>
    </row>
    <row r="73" spans="1:8" ht="18.75" customHeight="1">
      <c r="A73" s="80" t="s">
        <v>354</v>
      </c>
      <c r="B73" s="7"/>
      <c r="C73" s="5"/>
      <c r="D73" s="7"/>
      <c r="E73" s="6"/>
      <c r="F73" s="7"/>
      <c r="G73" s="77">
        <f>G76</f>
        <v>-100</v>
      </c>
      <c r="H73" s="77">
        <f>H76</f>
        <v>-8450</v>
      </c>
    </row>
    <row r="74" spans="1:8" ht="18.75" customHeight="1">
      <c r="A74" s="80" t="s">
        <v>353</v>
      </c>
      <c r="B74" s="7"/>
      <c r="C74" s="5"/>
      <c r="D74" s="7"/>
      <c r="E74" s="6"/>
      <c r="F74" s="7"/>
      <c r="G74" s="77">
        <f>G72+G73</f>
        <v>8350</v>
      </c>
      <c r="H74" s="77">
        <f>H72+H73</f>
        <v>0</v>
      </c>
    </row>
    <row r="75" spans="1:8" ht="32.25" customHeight="1">
      <c r="A75" s="80" t="s">
        <v>246</v>
      </c>
      <c r="B75" s="7" t="s">
        <v>395</v>
      </c>
      <c r="C75" s="5" t="s">
        <v>208</v>
      </c>
      <c r="D75" s="6" t="s">
        <v>201</v>
      </c>
      <c r="E75" s="6" t="s">
        <v>91</v>
      </c>
      <c r="F75" s="7"/>
      <c r="G75" s="77">
        <f>G78</f>
        <v>8450</v>
      </c>
      <c r="H75" s="77">
        <f>H78</f>
        <v>8450</v>
      </c>
    </row>
    <row r="76" spans="1:8" ht="18.75" customHeight="1">
      <c r="A76" s="80" t="s">
        <v>354</v>
      </c>
      <c r="B76" s="7"/>
      <c r="C76" s="5"/>
      <c r="D76" s="6"/>
      <c r="E76" s="6"/>
      <c r="F76" s="7"/>
      <c r="G76" s="77">
        <f>G79</f>
        <v>-100</v>
      </c>
      <c r="H76" s="77">
        <f>H79</f>
        <v>-8450</v>
      </c>
    </row>
    <row r="77" spans="1:8" ht="18.75" customHeight="1">
      <c r="A77" s="80" t="s">
        <v>353</v>
      </c>
      <c r="B77" s="7"/>
      <c r="C77" s="5"/>
      <c r="D77" s="6"/>
      <c r="E77" s="6"/>
      <c r="F77" s="7"/>
      <c r="G77" s="77">
        <f>G75+G76</f>
        <v>8350</v>
      </c>
      <c r="H77" s="77">
        <f>H75+H76</f>
        <v>0</v>
      </c>
    </row>
    <row r="78" spans="1:8" ht="20.25" customHeight="1">
      <c r="A78" s="82" t="s">
        <v>288</v>
      </c>
      <c r="B78" s="7" t="s">
        <v>395</v>
      </c>
      <c r="C78" s="5" t="s">
        <v>208</v>
      </c>
      <c r="D78" s="6" t="s">
        <v>201</v>
      </c>
      <c r="E78" s="6" t="s">
        <v>91</v>
      </c>
      <c r="F78" s="7" t="s">
        <v>289</v>
      </c>
      <c r="G78" s="77">
        <v>8450</v>
      </c>
      <c r="H78" s="77">
        <v>8450</v>
      </c>
    </row>
    <row r="79" spans="1:8" ht="15" customHeight="1">
      <c r="A79" s="80" t="s">
        <v>354</v>
      </c>
      <c r="B79" s="7"/>
      <c r="C79" s="5"/>
      <c r="D79" s="6"/>
      <c r="E79" s="6"/>
      <c r="F79" s="7"/>
      <c r="G79" s="77">
        <v>-100</v>
      </c>
      <c r="H79" s="77">
        <v>-8450</v>
      </c>
    </row>
    <row r="80" spans="1:8" ht="15" customHeight="1">
      <c r="A80" s="80" t="s">
        <v>353</v>
      </c>
      <c r="B80" s="7"/>
      <c r="C80" s="5"/>
      <c r="D80" s="6"/>
      <c r="E80" s="6"/>
      <c r="F80" s="7"/>
      <c r="G80" s="77">
        <f>G78+G79</f>
        <v>8350</v>
      </c>
      <c r="H80" s="77">
        <f>H78+H79</f>
        <v>0</v>
      </c>
    </row>
    <row r="81" spans="1:8" ht="18.75" customHeight="1">
      <c r="A81" s="78" t="s">
        <v>222</v>
      </c>
      <c r="B81" s="4" t="s">
        <v>395</v>
      </c>
      <c r="C81" s="5" t="s">
        <v>223</v>
      </c>
      <c r="D81" s="6"/>
      <c r="E81" s="6"/>
      <c r="F81" s="7"/>
      <c r="G81" s="77">
        <f>G82+G88+G95+G106</f>
        <v>61454.5</v>
      </c>
      <c r="H81" s="77">
        <f>H82+H88+H95+H106</f>
        <v>61967.5</v>
      </c>
    </row>
    <row r="82" spans="1:8" ht="18.75" customHeight="1">
      <c r="A82" s="80" t="s">
        <v>224</v>
      </c>
      <c r="B82" s="4" t="s">
        <v>395</v>
      </c>
      <c r="C82" s="5" t="s">
        <v>223</v>
      </c>
      <c r="D82" s="6" t="s">
        <v>195</v>
      </c>
      <c r="E82" s="6"/>
      <c r="F82" s="7"/>
      <c r="G82" s="77">
        <f>G83</f>
        <v>19753</v>
      </c>
      <c r="H82" s="77">
        <f>H83</f>
        <v>20192</v>
      </c>
    </row>
    <row r="83" spans="1:8" ht="27.75" customHeight="1">
      <c r="A83" s="80" t="s">
        <v>265</v>
      </c>
      <c r="B83" s="4" t="s">
        <v>395</v>
      </c>
      <c r="C83" s="5" t="s">
        <v>223</v>
      </c>
      <c r="D83" s="6" t="s">
        <v>195</v>
      </c>
      <c r="E83" s="6" t="s">
        <v>266</v>
      </c>
      <c r="F83" s="7"/>
      <c r="G83" s="77">
        <f>G84+G86</f>
        <v>19753</v>
      </c>
      <c r="H83" s="77">
        <f>H84+H86</f>
        <v>20192</v>
      </c>
    </row>
    <row r="84" spans="1:8" ht="43.5" customHeight="1">
      <c r="A84" s="80" t="s">
        <v>267</v>
      </c>
      <c r="B84" s="4" t="s">
        <v>395</v>
      </c>
      <c r="C84" s="5" t="s">
        <v>223</v>
      </c>
      <c r="D84" s="6" t="s">
        <v>195</v>
      </c>
      <c r="E84" s="6" t="s">
        <v>268</v>
      </c>
      <c r="F84" s="7"/>
      <c r="G84" s="77">
        <f>G85</f>
        <v>18291</v>
      </c>
      <c r="H84" s="77">
        <f>H85</f>
        <v>18698</v>
      </c>
    </row>
    <row r="85" spans="1:8" ht="15" customHeight="1">
      <c r="A85" s="80" t="s">
        <v>269</v>
      </c>
      <c r="B85" s="4" t="s">
        <v>395</v>
      </c>
      <c r="C85" s="5" t="s">
        <v>223</v>
      </c>
      <c r="D85" s="6" t="s">
        <v>195</v>
      </c>
      <c r="E85" s="6" t="s">
        <v>268</v>
      </c>
      <c r="F85" s="7" t="s">
        <v>270</v>
      </c>
      <c r="G85" s="77">
        <v>18291</v>
      </c>
      <c r="H85" s="77">
        <v>18698</v>
      </c>
    </row>
    <row r="86" spans="1:8" ht="31.5" customHeight="1">
      <c r="A86" s="80" t="s">
        <v>163</v>
      </c>
      <c r="B86" s="4" t="s">
        <v>395</v>
      </c>
      <c r="C86" s="5" t="s">
        <v>223</v>
      </c>
      <c r="D86" s="6" t="s">
        <v>195</v>
      </c>
      <c r="E86" s="6" t="s">
        <v>162</v>
      </c>
      <c r="F86" s="7"/>
      <c r="G86" s="77">
        <f>G87</f>
        <v>1462</v>
      </c>
      <c r="H86" s="77">
        <f>H87</f>
        <v>1494</v>
      </c>
    </row>
    <row r="87" spans="1:8" ht="15" customHeight="1">
      <c r="A87" s="80" t="s">
        <v>269</v>
      </c>
      <c r="B87" s="4" t="s">
        <v>395</v>
      </c>
      <c r="C87" s="5" t="s">
        <v>223</v>
      </c>
      <c r="D87" s="6" t="s">
        <v>195</v>
      </c>
      <c r="E87" s="6" t="s">
        <v>162</v>
      </c>
      <c r="F87" s="7" t="s">
        <v>270</v>
      </c>
      <c r="G87" s="77">
        <v>1462</v>
      </c>
      <c r="H87" s="77">
        <v>1494</v>
      </c>
    </row>
    <row r="88" spans="1:8" ht="16.5" customHeight="1">
      <c r="A88" s="78" t="s">
        <v>225</v>
      </c>
      <c r="B88" s="4" t="s">
        <v>395</v>
      </c>
      <c r="C88" s="5" t="s">
        <v>271</v>
      </c>
      <c r="D88" s="6" t="s">
        <v>196</v>
      </c>
      <c r="E88" s="6"/>
      <c r="F88" s="7"/>
      <c r="G88" s="77">
        <f aca="true" t="shared" si="5" ref="G88:H90">G89</f>
        <v>9868</v>
      </c>
      <c r="H88" s="77">
        <f t="shared" si="5"/>
        <v>9942</v>
      </c>
    </row>
    <row r="89" spans="1:8" ht="16.5" customHeight="1">
      <c r="A89" s="80" t="s">
        <v>272</v>
      </c>
      <c r="B89" s="4" t="s">
        <v>395</v>
      </c>
      <c r="C89" s="5" t="s">
        <v>271</v>
      </c>
      <c r="D89" s="6" t="s">
        <v>196</v>
      </c>
      <c r="E89" s="6" t="s">
        <v>273</v>
      </c>
      <c r="F89" s="7"/>
      <c r="G89" s="77">
        <f t="shared" si="5"/>
        <v>9868</v>
      </c>
      <c r="H89" s="77">
        <f t="shared" si="5"/>
        <v>9942</v>
      </c>
    </row>
    <row r="90" spans="1:8" ht="16.5" customHeight="1">
      <c r="A90" s="80" t="s">
        <v>274</v>
      </c>
      <c r="B90" s="4" t="s">
        <v>395</v>
      </c>
      <c r="C90" s="5" t="s">
        <v>271</v>
      </c>
      <c r="D90" s="6" t="s">
        <v>196</v>
      </c>
      <c r="E90" s="6" t="s">
        <v>275</v>
      </c>
      <c r="F90" s="7"/>
      <c r="G90" s="77">
        <f t="shared" si="5"/>
        <v>9868</v>
      </c>
      <c r="H90" s="77">
        <f t="shared" si="5"/>
        <v>9942</v>
      </c>
    </row>
    <row r="91" spans="1:8" ht="15" customHeight="1">
      <c r="A91" s="80" t="s">
        <v>269</v>
      </c>
      <c r="B91" s="4" t="s">
        <v>395</v>
      </c>
      <c r="C91" s="5" t="s">
        <v>271</v>
      </c>
      <c r="D91" s="6" t="s">
        <v>196</v>
      </c>
      <c r="E91" s="6" t="s">
        <v>275</v>
      </c>
      <c r="F91" s="7" t="s">
        <v>270</v>
      </c>
      <c r="G91" s="77">
        <f>G92+G93+G94</f>
        <v>9868</v>
      </c>
      <c r="H91" s="77">
        <f>H92+H93+H94</f>
        <v>9942</v>
      </c>
    </row>
    <row r="92" spans="1:8" ht="29.25" customHeight="1">
      <c r="A92" s="80" t="s">
        <v>277</v>
      </c>
      <c r="B92" s="4" t="s">
        <v>395</v>
      </c>
      <c r="C92" s="5" t="s">
        <v>223</v>
      </c>
      <c r="D92" s="6" t="s">
        <v>196</v>
      </c>
      <c r="E92" s="6" t="s">
        <v>104</v>
      </c>
      <c r="F92" s="7" t="s">
        <v>270</v>
      </c>
      <c r="G92" s="77">
        <v>3490</v>
      </c>
      <c r="H92" s="77">
        <v>3490</v>
      </c>
    </row>
    <row r="93" spans="1:8" ht="30.75" customHeight="1">
      <c r="A93" s="80" t="s">
        <v>276</v>
      </c>
      <c r="B93" s="4" t="s">
        <v>395</v>
      </c>
      <c r="C93" s="5" t="s">
        <v>223</v>
      </c>
      <c r="D93" s="6" t="s">
        <v>196</v>
      </c>
      <c r="E93" s="6" t="s">
        <v>103</v>
      </c>
      <c r="F93" s="7" t="s">
        <v>270</v>
      </c>
      <c r="G93" s="77">
        <v>3032</v>
      </c>
      <c r="H93" s="77">
        <v>3032</v>
      </c>
    </row>
    <row r="94" spans="1:8" ht="15.75" customHeight="1">
      <c r="A94" s="80" t="s">
        <v>168</v>
      </c>
      <c r="B94" s="4" t="s">
        <v>395</v>
      </c>
      <c r="C94" s="5" t="s">
        <v>223</v>
      </c>
      <c r="D94" s="6" t="s">
        <v>196</v>
      </c>
      <c r="E94" s="6" t="s">
        <v>165</v>
      </c>
      <c r="F94" s="7" t="s">
        <v>270</v>
      </c>
      <c r="G94" s="77">
        <v>3346</v>
      </c>
      <c r="H94" s="77">
        <v>3420</v>
      </c>
    </row>
    <row r="95" spans="1:8" ht="20.25" customHeight="1">
      <c r="A95" s="80" t="s">
        <v>185</v>
      </c>
      <c r="B95" s="4" t="s">
        <v>395</v>
      </c>
      <c r="C95" s="5" t="s">
        <v>223</v>
      </c>
      <c r="D95" s="6" t="s">
        <v>208</v>
      </c>
      <c r="E95" s="6"/>
      <c r="F95" s="7"/>
      <c r="G95" s="77">
        <f>G96+G98</f>
        <v>24988.6</v>
      </c>
      <c r="H95" s="77">
        <f>H96+H98</f>
        <v>24988.6</v>
      </c>
    </row>
    <row r="96" spans="1:8" ht="46.5" customHeight="1">
      <c r="A96" s="80" t="s">
        <v>136</v>
      </c>
      <c r="B96" s="4" t="s">
        <v>395</v>
      </c>
      <c r="C96" s="5" t="s">
        <v>223</v>
      </c>
      <c r="D96" s="6" t="s">
        <v>208</v>
      </c>
      <c r="E96" s="6" t="s">
        <v>278</v>
      </c>
      <c r="F96" s="7"/>
      <c r="G96" s="77">
        <f>G97</f>
        <v>1588.3</v>
      </c>
      <c r="H96" s="77">
        <f>H97</f>
        <v>1588.3</v>
      </c>
    </row>
    <row r="97" spans="1:8" ht="18" customHeight="1">
      <c r="A97" s="80" t="s">
        <v>269</v>
      </c>
      <c r="B97" s="4" t="s">
        <v>395</v>
      </c>
      <c r="C97" s="5" t="s">
        <v>223</v>
      </c>
      <c r="D97" s="6" t="s">
        <v>208</v>
      </c>
      <c r="E97" s="6" t="s">
        <v>278</v>
      </c>
      <c r="F97" s="7" t="s">
        <v>270</v>
      </c>
      <c r="G97" s="77">
        <v>1588.3</v>
      </c>
      <c r="H97" s="77">
        <v>1588.3</v>
      </c>
    </row>
    <row r="98" spans="1:8" ht="46.5" customHeight="1">
      <c r="A98" s="80" t="s">
        <v>463</v>
      </c>
      <c r="B98" s="4" t="s">
        <v>395</v>
      </c>
      <c r="C98" s="5" t="s">
        <v>223</v>
      </c>
      <c r="D98" s="6" t="s">
        <v>208</v>
      </c>
      <c r="E98" s="6" t="s">
        <v>279</v>
      </c>
      <c r="F98" s="7"/>
      <c r="G98" s="77">
        <f>G99+G104</f>
        <v>23400.3</v>
      </c>
      <c r="H98" s="77">
        <f>H99+H104</f>
        <v>23400.3</v>
      </c>
    </row>
    <row r="99" spans="1:8" ht="18.75" customHeight="1">
      <c r="A99" s="80" t="s">
        <v>138</v>
      </c>
      <c r="B99" s="4" t="s">
        <v>395</v>
      </c>
      <c r="C99" s="5" t="s">
        <v>223</v>
      </c>
      <c r="D99" s="6" t="s">
        <v>208</v>
      </c>
      <c r="E99" s="6" t="s">
        <v>139</v>
      </c>
      <c r="F99" s="7"/>
      <c r="G99" s="77">
        <f>G100+G102</f>
        <v>840.3</v>
      </c>
      <c r="H99" s="77">
        <f>H100+H102</f>
        <v>840.3</v>
      </c>
    </row>
    <row r="100" spans="1:8" ht="30" customHeight="1">
      <c r="A100" s="80" t="s">
        <v>405</v>
      </c>
      <c r="B100" s="4" t="s">
        <v>395</v>
      </c>
      <c r="C100" s="5" t="s">
        <v>223</v>
      </c>
      <c r="D100" s="6" t="s">
        <v>208</v>
      </c>
      <c r="E100" s="6" t="s">
        <v>280</v>
      </c>
      <c r="F100" s="7"/>
      <c r="G100" s="77">
        <f>G101</f>
        <v>432</v>
      </c>
      <c r="H100" s="77">
        <f>H101</f>
        <v>432</v>
      </c>
    </row>
    <row r="101" spans="1:8" ht="15" customHeight="1">
      <c r="A101" s="80" t="s">
        <v>269</v>
      </c>
      <c r="B101" s="4" t="s">
        <v>395</v>
      </c>
      <c r="C101" s="5" t="s">
        <v>223</v>
      </c>
      <c r="D101" s="6" t="s">
        <v>208</v>
      </c>
      <c r="E101" s="6" t="s">
        <v>280</v>
      </c>
      <c r="F101" s="7" t="s">
        <v>270</v>
      </c>
      <c r="G101" s="77">
        <v>432</v>
      </c>
      <c r="H101" s="77">
        <v>432</v>
      </c>
    </row>
    <row r="102" spans="1:8" ht="28.5" customHeight="1">
      <c r="A102" s="80" t="s">
        <v>375</v>
      </c>
      <c r="B102" s="4" t="s">
        <v>395</v>
      </c>
      <c r="C102" s="5" t="s">
        <v>223</v>
      </c>
      <c r="D102" s="6" t="s">
        <v>208</v>
      </c>
      <c r="E102" s="6" t="s">
        <v>281</v>
      </c>
      <c r="F102" s="7"/>
      <c r="G102" s="77">
        <f>G103</f>
        <v>408.3</v>
      </c>
      <c r="H102" s="77">
        <f>H103</f>
        <v>408.3</v>
      </c>
    </row>
    <row r="103" spans="1:8" ht="28.5" customHeight="1">
      <c r="A103" s="80" t="s">
        <v>237</v>
      </c>
      <c r="B103" s="4" t="s">
        <v>395</v>
      </c>
      <c r="C103" s="5" t="s">
        <v>223</v>
      </c>
      <c r="D103" s="6" t="s">
        <v>208</v>
      </c>
      <c r="E103" s="6" t="s">
        <v>281</v>
      </c>
      <c r="F103" s="7" t="s">
        <v>238</v>
      </c>
      <c r="G103" s="77">
        <v>408.3</v>
      </c>
      <c r="H103" s="77">
        <v>408.3</v>
      </c>
    </row>
    <row r="104" spans="1:8" ht="27.75" customHeight="1">
      <c r="A104" s="80" t="s">
        <v>282</v>
      </c>
      <c r="B104" s="4" t="s">
        <v>395</v>
      </c>
      <c r="C104" s="5" t="s">
        <v>223</v>
      </c>
      <c r="D104" s="6" t="s">
        <v>208</v>
      </c>
      <c r="E104" s="6" t="s">
        <v>283</v>
      </c>
      <c r="F104" s="7"/>
      <c r="G104" s="77">
        <f>G105</f>
        <v>22560</v>
      </c>
      <c r="H104" s="77">
        <f>H105</f>
        <v>22560</v>
      </c>
    </row>
    <row r="105" spans="1:8" ht="15" customHeight="1">
      <c r="A105" s="80" t="s">
        <v>269</v>
      </c>
      <c r="B105" s="4" t="s">
        <v>395</v>
      </c>
      <c r="C105" s="5" t="s">
        <v>223</v>
      </c>
      <c r="D105" s="6" t="s">
        <v>208</v>
      </c>
      <c r="E105" s="6" t="s">
        <v>283</v>
      </c>
      <c r="F105" s="7" t="s">
        <v>270</v>
      </c>
      <c r="G105" s="77">
        <v>22560</v>
      </c>
      <c r="H105" s="77">
        <v>22560</v>
      </c>
    </row>
    <row r="106" spans="1:8" ht="20.25" customHeight="1">
      <c r="A106" s="80" t="s">
        <v>406</v>
      </c>
      <c r="B106" s="4" t="s">
        <v>395</v>
      </c>
      <c r="C106" s="5" t="s">
        <v>223</v>
      </c>
      <c r="D106" s="6" t="s">
        <v>198</v>
      </c>
      <c r="E106" s="6"/>
      <c r="F106" s="7"/>
      <c r="G106" s="77">
        <f aca="true" t="shared" si="6" ref="G106:H109">G107</f>
        <v>6844.9</v>
      </c>
      <c r="H106" s="77">
        <f t="shared" si="6"/>
        <v>6844.9</v>
      </c>
    </row>
    <row r="107" spans="1:8" ht="21.75" customHeight="1">
      <c r="A107" s="80" t="s">
        <v>30</v>
      </c>
      <c r="B107" s="4" t="s">
        <v>395</v>
      </c>
      <c r="C107" s="5" t="s">
        <v>223</v>
      </c>
      <c r="D107" s="6" t="s">
        <v>198</v>
      </c>
      <c r="E107" s="6" t="s">
        <v>355</v>
      </c>
      <c r="F107" s="7"/>
      <c r="G107" s="77">
        <f t="shared" si="6"/>
        <v>6844.9</v>
      </c>
      <c r="H107" s="77">
        <f t="shared" si="6"/>
        <v>6844.9</v>
      </c>
    </row>
    <row r="108" spans="1:8" ht="127.5" customHeight="1">
      <c r="A108" s="80" t="s">
        <v>8</v>
      </c>
      <c r="B108" s="4" t="s">
        <v>395</v>
      </c>
      <c r="C108" s="5" t="s">
        <v>223</v>
      </c>
      <c r="D108" s="6" t="s">
        <v>198</v>
      </c>
      <c r="E108" s="6" t="s">
        <v>356</v>
      </c>
      <c r="F108" s="7"/>
      <c r="G108" s="77">
        <f t="shared" si="6"/>
        <v>6844.9</v>
      </c>
      <c r="H108" s="77">
        <f t="shared" si="6"/>
        <v>6844.9</v>
      </c>
    </row>
    <row r="109" spans="1:8" ht="33.75" customHeight="1">
      <c r="A109" s="80" t="s">
        <v>142</v>
      </c>
      <c r="B109" s="4" t="s">
        <v>395</v>
      </c>
      <c r="C109" s="5" t="s">
        <v>223</v>
      </c>
      <c r="D109" s="6" t="s">
        <v>198</v>
      </c>
      <c r="E109" s="6" t="s">
        <v>366</v>
      </c>
      <c r="F109" s="7"/>
      <c r="G109" s="77">
        <f t="shared" si="6"/>
        <v>6844.9</v>
      </c>
      <c r="H109" s="77">
        <f t="shared" si="6"/>
        <v>6844.9</v>
      </c>
    </row>
    <row r="110" spans="1:8" ht="31.5" customHeight="1">
      <c r="A110" s="80" t="s">
        <v>237</v>
      </c>
      <c r="B110" s="4" t="s">
        <v>395</v>
      </c>
      <c r="C110" s="5" t="s">
        <v>223</v>
      </c>
      <c r="D110" s="6" t="s">
        <v>198</v>
      </c>
      <c r="E110" s="6" t="s">
        <v>366</v>
      </c>
      <c r="F110" s="7" t="s">
        <v>238</v>
      </c>
      <c r="G110" s="77">
        <v>6844.9</v>
      </c>
      <c r="H110" s="77">
        <v>6844.9</v>
      </c>
    </row>
    <row r="111" spans="1:8" ht="33" customHeight="1">
      <c r="A111" s="81" t="s">
        <v>407</v>
      </c>
      <c r="B111" s="4" t="s">
        <v>408</v>
      </c>
      <c r="C111" s="5"/>
      <c r="D111" s="6"/>
      <c r="E111" s="6"/>
      <c r="F111" s="7"/>
      <c r="G111" s="77">
        <f aca="true" t="shared" si="7" ref="G111:H113">G112</f>
        <v>7168.9</v>
      </c>
      <c r="H111" s="77">
        <f t="shared" si="7"/>
        <v>7168.9</v>
      </c>
    </row>
    <row r="112" spans="1:8" ht="18.75" customHeight="1">
      <c r="A112" s="78" t="s">
        <v>203</v>
      </c>
      <c r="B112" s="4" t="s">
        <v>408</v>
      </c>
      <c r="C112" s="5" t="s">
        <v>195</v>
      </c>
      <c r="D112" s="6" t="s">
        <v>177</v>
      </c>
      <c r="E112" s="6"/>
      <c r="F112" s="7"/>
      <c r="G112" s="77">
        <f t="shared" si="7"/>
        <v>7168.9</v>
      </c>
      <c r="H112" s="77">
        <f t="shared" si="7"/>
        <v>7168.9</v>
      </c>
    </row>
    <row r="113" spans="1:8" ht="28.5" customHeight="1">
      <c r="A113" s="80" t="s">
        <v>256</v>
      </c>
      <c r="B113" s="4" t="s">
        <v>408</v>
      </c>
      <c r="C113" s="5" t="s">
        <v>195</v>
      </c>
      <c r="D113" s="6" t="s">
        <v>177</v>
      </c>
      <c r="E113" s="6" t="s">
        <v>257</v>
      </c>
      <c r="F113" s="7"/>
      <c r="G113" s="77">
        <f t="shared" si="7"/>
        <v>7168.9</v>
      </c>
      <c r="H113" s="77">
        <f t="shared" si="7"/>
        <v>7168.9</v>
      </c>
    </row>
    <row r="114" spans="1:8" ht="30" customHeight="1">
      <c r="A114" s="80" t="s">
        <v>241</v>
      </c>
      <c r="B114" s="4" t="s">
        <v>408</v>
      </c>
      <c r="C114" s="5" t="s">
        <v>195</v>
      </c>
      <c r="D114" s="6" t="s">
        <v>177</v>
      </c>
      <c r="E114" s="6" t="s">
        <v>257</v>
      </c>
      <c r="F114" s="7" t="s">
        <v>238</v>
      </c>
      <c r="G114" s="77">
        <v>7168.9</v>
      </c>
      <c r="H114" s="77">
        <v>7168.9</v>
      </c>
    </row>
    <row r="115" spans="1:8" ht="29.25" customHeight="1">
      <c r="A115" s="76" t="s">
        <v>409</v>
      </c>
      <c r="B115" s="4" t="s">
        <v>309</v>
      </c>
      <c r="C115" s="5"/>
      <c r="D115" s="6"/>
      <c r="E115" s="6"/>
      <c r="F115" s="7"/>
      <c r="G115" s="77">
        <f>G116+G130</f>
        <v>93511</v>
      </c>
      <c r="H115" s="77">
        <f>H116+H130</f>
        <v>124018</v>
      </c>
    </row>
    <row r="116" spans="1:8" ht="15.75" customHeight="1">
      <c r="A116" s="78" t="s">
        <v>194</v>
      </c>
      <c r="B116" s="4" t="s">
        <v>309</v>
      </c>
      <c r="C116" s="5" t="s">
        <v>195</v>
      </c>
      <c r="D116" s="6"/>
      <c r="E116" s="6"/>
      <c r="F116" s="7"/>
      <c r="G116" s="77">
        <f>G117+G121+G125</f>
        <v>92839</v>
      </c>
      <c r="H116" s="77">
        <f>H117+H121+H125</f>
        <v>123339</v>
      </c>
    </row>
    <row r="117" spans="1:8" ht="45" customHeight="1">
      <c r="A117" s="80" t="s">
        <v>231</v>
      </c>
      <c r="B117" s="4" t="s">
        <v>309</v>
      </c>
      <c r="C117" s="5" t="s">
        <v>195</v>
      </c>
      <c r="D117" s="6" t="s">
        <v>198</v>
      </c>
      <c r="E117" s="6"/>
      <c r="F117" s="7"/>
      <c r="G117" s="77">
        <f aca="true" t="shared" si="8" ref="G117:H119">G118</f>
        <v>11407</v>
      </c>
      <c r="H117" s="77">
        <f t="shared" si="8"/>
        <v>11875</v>
      </c>
    </row>
    <row r="118" spans="1:8" ht="45" customHeight="1">
      <c r="A118" s="80" t="s">
        <v>397</v>
      </c>
      <c r="B118" s="4" t="s">
        <v>309</v>
      </c>
      <c r="C118" s="5" t="s">
        <v>195</v>
      </c>
      <c r="D118" s="6" t="s">
        <v>198</v>
      </c>
      <c r="E118" s="6" t="s">
        <v>234</v>
      </c>
      <c r="F118" s="7"/>
      <c r="G118" s="77">
        <f t="shared" si="8"/>
        <v>11407</v>
      </c>
      <c r="H118" s="77">
        <f t="shared" si="8"/>
        <v>11875</v>
      </c>
    </row>
    <row r="119" spans="1:8" ht="15.75" customHeight="1">
      <c r="A119" s="80" t="s">
        <v>235</v>
      </c>
      <c r="B119" s="4" t="s">
        <v>309</v>
      </c>
      <c r="C119" s="5" t="s">
        <v>195</v>
      </c>
      <c r="D119" s="6" t="s">
        <v>198</v>
      </c>
      <c r="E119" s="6" t="s">
        <v>410</v>
      </c>
      <c r="F119" s="7"/>
      <c r="G119" s="77">
        <f t="shared" si="8"/>
        <v>11407</v>
      </c>
      <c r="H119" s="77">
        <f t="shared" si="8"/>
        <v>11875</v>
      </c>
    </row>
    <row r="120" spans="1:8" ht="27" customHeight="1">
      <c r="A120" s="80" t="s">
        <v>241</v>
      </c>
      <c r="B120" s="4" t="s">
        <v>309</v>
      </c>
      <c r="C120" s="5" t="s">
        <v>195</v>
      </c>
      <c r="D120" s="6" t="s">
        <v>198</v>
      </c>
      <c r="E120" s="6" t="s">
        <v>410</v>
      </c>
      <c r="F120" s="7" t="s">
        <v>238</v>
      </c>
      <c r="G120" s="77">
        <v>11407</v>
      </c>
      <c r="H120" s="77">
        <v>11875</v>
      </c>
    </row>
    <row r="121" spans="1:8" ht="30" customHeight="1">
      <c r="A121" s="78" t="s">
        <v>411</v>
      </c>
      <c r="B121" s="4" t="s">
        <v>309</v>
      </c>
      <c r="C121" s="5" t="s">
        <v>195</v>
      </c>
      <c r="D121" s="6" t="s">
        <v>227</v>
      </c>
      <c r="E121" s="6"/>
      <c r="F121" s="7"/>
      <c r="G121" s="77">
        <f aca="true" t="shared" si="9" ref="G121:H123">G122</f>
        <v>80000</v>
      </c>
      <c r="H121" s="77">
        <f t="shared" si="9"/>
        <v>110000</v>
      </c>
    </row>
    <row r="122" spans="1:8" ht="16.5" customHeight="1">
      <c r="A122" s="80" t="s">
        <v>284</v>
      </c>
      <c r="B122" s="4" t="s">
        <v>309</v>
      </c>
      <c r="C122" s="5" t="s">
        <v>195</v>
      </c>
      <c r="D122" s="6" t="s">
        <v>227</v>
      </c>
      <c r="E122" s="6" t="s">
        <v>285</v>
      </c>
      <c r="F122" s="7"/>
      <c r="G122" s="77">
        <f t="shared" si="9"/>
        <v>80000</v>
      </c>
      <c r="H122" s="77">
        <f t="shared" si="9"/>
        <v>110000</v>
      </c>
    </row>
    <row r="123" spans="1:8" ht="15.75" customHeight="1">
      <c r="A123" s="80" t="s">
        <v>286</v>
      </c>
      <c r="B123" s="4" t="s">
        <v>309</v>
      </c>
      <c r="C123" s="5" t="s">
        <v>195</v>
      </c>
      <c r="D123" s="6" t="s">
        <v>227</v>
      </c>
      <c r="E123" s="6" t="s">
        <v>287</v>
      </c>
      <c r="F123" s="7"/>
      <c r="G123" s="77">
        <f t="shared" si="9"/>
        <v>80000</v>
      </c>
      <c r="H123" s="77">
        <f t="shared" si="9"/>
        <v>110000</v>
      </c>
    </row>
    <row r="124" spans="1:8" ht="15" customHeight="1">
      <c r="A124" s="80" t="s">
        <v>412</v>
      </c>
      <c r="B124" s="4" t="s">
        <v>309</v>
      </c>
      <c r="C124" s="5" t="s">
        <v>195</v>
      </c>
      <c r="D124" s="6" t="s">
        <v>227</v>
      </c>
      <c r="E124" s="6" t="s">
        <v>287</v>
      </c>
      <c r="F124" s="7" t="s">
        <v>251</v>
      </c>
      <c r="G124" s="77">
        <v>80000</v>
      </c>
      <c r="H124" s="77">
        <v>110000</v>
      </c>
    </row>
    <row r="125" spans="1:8" ht="15" customHeight="1">
      <c r="A125" s="78" t="s">
        <v>203</v>
      </c>
      <c r="B125" s="4" t="s">
        <v>309</v>
      </c>
      <c r="C125" s="5" t="s">
        <v>195</v>
      </c>
      <c r="D125" s="6" t="s">
        <v>177</v>
      </c>
      <c r="E125" s="6"/>
      <c r="F125" s="7"/>
      <c r="G125" s="77">
        <f aca="true" t="shared" si="10" ref="G125:H127">G126</f>
        <v>1432</v>
      </c>
      <c r="H125" s="77">
        <f t="shared" si="10"/>
        <v>1464</v>
      </c>
    </row>
    <row r="126" spans="1:8" ht="34.5" customHeight="1">
      <c r="A126" s="80" t="s">
        <v>252</v>
      </c>
      <c r="B126" s="4" t="s">
        <v>309</v>
      </c>
      <c r="C126" s="5" t="s">
        <v>195</v>
      </c>
      <c r="D126" s="6" t="s">
        <v>177</v>
      </c>
      <c r="E126" s="6" t="s">
        <v>253</v>
      </c>
      <c r="F126" s="7"/>
      <c r="G126" s="77">
        <f t="shared" si="10"/>
        <v>1432</v>
      </c>
      <c r="H126" s="77">
        <f t="shared" si="10"/>
        <v>1464</v>
      </c>
    </row>
    <row r="127" spans="1:8" ht="15" customHeight="1">
      <c r="A127" s="80" t="s">
        <v>254</v>
      </c>
      <c r="B127" s="4" t="s">
        <v>309</v>
      </c>
      <c r="C127" s="5" t="s">
        <v>195</v>
      </c>
      <c r="D127" s="6" t="s">
        <v>177</v>
      </c>
      <c r="E127" s="6" t="s">
        <v>255</v>
      </c>
      <c r="F127" s="7"/>
      <c r="G127" s="77">
        <f t="shared" si="10"/>
        <v>1432</v>
      </c>
      <c r="H127" s="77">
        <f t="shared" si="10"/>
        <v>1464</v>
      </c>
    </row>
    <row r="128" spans="1:8" ht="32.25" customHeight="1">
      <c r="A128" s="80" t="s">
        <v>237</v>
      </c>
      <c r="B128" s="4" t="s">
        <v>309</v>
      </c>
      <c r="C128" s="5" t="s">
        <v>195</v>
      </c>
      <c r="D128" s="6" t="s">
        <v>177</v>
      </c>
      <c r="E128" s="6" t="s">
        <v>154</v>
      </c>
      <c r="F128" s="7" t="s">
        <v>238</v>
      </c>
      <c r="G128" s="77">
        <v>1432</v>
      </c>
      <c r="H128" s="77">
        <v>1464</v>
      </c>
    </row>
    <row r="129" spans="1:8" ht="79.5" customHeight="1">
      <c r="A129" s="80" t="s">
        <v>460</v>
      </c>
      <c r="B129" s="4" t="s">
        <v>309</v>
      </c>
      <c r="C129" s="5" t="s">
        <v>195</v>
      </c>
      <c r="D129" s="6" t="s">
        <v>177</v>
      </c>
      <c r="E129" s="6" t="s">
        <v>154</v>
      </c>
      <c r="F129" s="7" t="s">
        <v>238</v>
      </c>
      <c r="G129" s="77">
        <v>1432</v>
      </c>
      <c r="H129" s="77">
        <v>1464</v>
      </c>
    </row>
    <row r="130" spans="1:8" ht="15.75" customHeight="1">
      <c r="A130" s="78" t="s">
        <v>222</v>
      </c>
      <c r="B130" s="4" t="s">
        <v>309</v>
      </c>
      <c r="C130" s="5" t="s">
        <v>223</v>
      </c>
      <c r="D130" s="6"/>
      <c r="E130" s="6"/>
      <c r="F130" s="7"/>
      <c r="G130" s="77">
        <f aca="true" t="shared" si="11" ref="G130:H133">G131</f>
        <v>672</v>
      </c>
      <c r="H130" s="77">
        <f t="shared" si="11"/>
        <v>679</v>
      </c>
    </row>
    <row r="131" spans="1:8" ht="15.75" customHeight="1">
      <c r="A131" s="78" t="s">
        <v>225</v>
      </c>
      <c r="B131" s="4" t="s">
        <v>309</v>
      </c>
      <c r="C131" s="5" t="s">
        <v>271</v>
      </c>
      <c r="D131" s="6" t="s">
        <v>196</v>
      </c>
      <c r="E131" s="6"/>
      <c r="F131" s="7"/>
      <c r="G131" s="77">
        <f t="shared" si="11"/>
        <v>672</v>
      </c>
      <c r="H131" s="77">
        <f t="shared" si="11"/>
        <v>679</v>
      </c>
    </row>
    <row r="132" spans="1:8" ht="15.75" customHeight="1">
      <c r="A132" s="80" t="s">
        <v>272</v>
      </c>
      <c r="B132" s="4" t="s">
        <v>309</v>
      </c>
      <c r="C132" s="5" t="s">
        <v>271</v>
      </c>
      <c r="D132" s="6" t="s">
        <v>196</v>
      </c>
      <c r="E132" s="6" t="s">
        <v>273</v>
      </c>
      <c r="F132" s="7"/>
      <c r="G132" s="77">
        <f t="shared" si="11"/>
        <v>672</v>
      </c>
      <c r="H132" s="77">
        <f t="shared" si="11"/>
        <v>679</v>
      </c>
    </row>
    <row r="133" spans="1:8" ht="15" customHeight="1">
      <c r="A133" s="80" t="s">
        <v>274</v>
      </c>
      <c r="B133" s="4" t="s">
        <v>309</v>
      </c>
      <c r="C133" s="5" t="s">
        <v>271</v>
      </c>
      <c r="D133" s="6" t="s">
        <v>196</v>
      </c>
      <c r="E133" s="6" t="s">
        <v>275</v>
      </c>
      <c r="F133" s="7"/>
      <c r="G133" s="77">
        <f t="shared" si="11"/>
        <v>672</v>
      </c>
      <c r="H133" s="77">
        <f t="shared" si="11"/>
        <v>679</v>
      </c>
    </row>
    <row r="134" spans="1:8" ht="15.75" customHeight="1">
      <c r="A134" s="80" t="s">
        <v>269</v>
      </c>
      <c r="B134" s="4" t="s">
        <v>309</v>
      </c>
      <c r="C134" s="5" t="s">
        <v>271</v>
      </c>
      <c r="D134" s="6" t="s">
        <v>196</v>
      </c>
      <c r="E134" s="6" t="s">
        <v>275</v>
      </c>
      <c r="F134" s="7" t="s">
        <v>270</v>
      </c>
      <c r="G134" s="77">
        <f>G135+G136</f>
        <v>672</v>
      </c>
      <c r="H134" s="77">
        <f>H135+H136</f>
        <v>679</v>
      </c>
    </row>
    <row r="135" spans="1:8" ht="29.25" customHeight="1">
      <c r="A135" s="80" t="s">
        <v>169</v>
      </c>
      <c r="B135" s="4" t="s">
        <v>309</v>
      </c>
      <c r="C135" s="5" t="s">
        <v>271</v>
      </c>
      <c r="D135" s="6" t="s">
        <v>196</v>
      </c>
      <c r="E135" s="6" t="s">
        <v>90</v>
      </c>
      <c r="F135" s="7" t="s">
        <v>270</v>
      </c>
      <c r="G135" s="77">
        <v>336</v>
      </c>
      <c r="H135" s="77">
        <v>336</v>
      </c>
    </row>
    <row r="136" spans="1:8" ht="28.5" customHeight="1">
      <c r="A136" s="80" t="s">
        <v>293</v>
      </c>
      <c r="B136" s="4" t="s">
        <v>309</v>
      </c>
      <c r="C136" s="5" t="s">
        <v>271</v>
      </c>
      <c r="D136" s="6" t="s">
        <v>196</v>
      </c>
      <c r="E136" s="6" t="s">
        <v>166</v>
      </c>
      <c r="F136" s="7" t="s">
        <v>270</v>
      </c>
      <c r="G136" s="77">
        <v>336</v>
      </c>
      <c r="H136" s="77">
        <v>343</v>
      </c>
    </row>
    <row r="137" spans="1:8" ht="32.25" customHeight="1">
      <c r="A137" s="76" t="s">
        <v>413</v>
      </c>
      <c r="B137" s="4" t="s">
        <v>414</v>
      </c>
      <c r="C137" s="5"/>
      <c r="D137" s="6"/>
      <c r="E137" s="6"/>
      <c r="F137" s="7"/>
      <c r="G137" s="77">
        <f>G138+G146</f>
        <v>22887</v>
      </c>
      <c r="H137" s="77">
        <f>H138+H146</f>
        <v>23779</v>
      </c>
    </row>
    <row r="138" spans="1:8" ht="16.5" customHeight="1">
      <c r="A138" s="78" t="s">
        <v>194</v>
      </c>
      <c r="B138" s="4" t="s">
        <v>414</v>
      </c>
      <c r="C138" s="5" t="s">
        <v>415</v>
      </c>
      <c r="D138" s="6"/>
      <c r="E138" s="6"/>
      <c r="F138" s="7"/>
      <c r="G138" s="77">
        <f>G139</f>
        <v>21498</v>
      </c>
      <c r="H138" s="77">
        <f>H139</f>
        <v>22359</v>
      </c>
    </row>
    <row r="139" spans="1:8" ht="17.25" customHeight="1">
      <c r="A139" s="80" t="s">
        <v>203</v>
      </c>
      <c r="B139" s="4" t="s">
        <v>414</v>
      </c>
      <c r="C139" s="5" t="s">
        <v>415</v>
      </c>
      <c r="D139" s="6" t="s">
        <v>177</v>
      </c>
      <c r="E139" s="6"/>
      <c r="F139" s="7"/>
      <c r="G139" s="77">
        <f>G140+G143</f>
        <v>21498</v>
      </c>
      <c r="H139" s="77">
        <f>H140+H143</f>
        <v>22359</v>
      </c>
    </row>
    <row r="140" spans="1:8" ht="51" customHeight="1">
      <c r="A140" s="80" t="s">
        <v>397</v>
      </c>
      <c r="B140" s="4" t="s">
        <v>414</v>
      </c>
      <c r="C140" s="5" t="s">
        <v>415</v>
      </c>
      <c r="D140" s="6" t="s">
        <v>177</v>
      </c>
      <c r="E140" s="6" t="s">
        <v>234</v>
      </c>
      <c r="F140" s="7"/>
      <c r="G140" s="77">
        <f>G141</f>
        <v>20369</v>
      </c>
      <c r="H140" s="77">
        <f>H141</f>
        <v>21205</v>
      </c>
    </row>
    <row r="141" spans="1:8" ht="16.5" customHeight="1">
      <c r="A141" s="80" t="s">
        <v>235</v>
      </c>
      <c r="B141" s="4" t="s">
        <v>414</v>
      </c>
      <c r="C141" s="5" t="s">
        <v>415</v>
      </c>
      <c r="D141" s="6" t="s">
        <v>177</v>
      </c>
      <c r="E141" s="6" t="s">
        <v>236</v>
      </c>
      <c r="F141" s="7"/>
      <c r="G141" s="77">
        <f>G142</f>
        <v>20369</v>
      </c>
      <c r="H141" s="77">
        <f>H142</f>
        <v>21205</v>
      </c>
    </row>
    <row r="142" spans="1:8" ht="31.5" customHeight="1">
      <c r="A142" s="80" t="s">
        <v>241</v>
      </c>
      <c r="B142" s="4" t="s">
        <v>414</v>
      </c>
      <c r="C142" s="5" t="s">
        <v>415</v>
      </c>
      <c r="D142" s="6" t="s">
        <v>177</v>
      </c>
      <c r="E142" s="6" t="s">
        <v>236</v>
      </c>
      <c r="F142" s="7" t="s">
        <v>238</v>
      </c>
      <c r="G142" s="77">
        <v>20369</v>
      </c>
      <c r="H142" s="77">
        <v>21205</v>
      </c>
    </row>
    <row r="143" spans="1:8" ht="46.5" customHeight="1">
      <c r="A143" s="80" t="s">
        <v>121</v>
      </c>
      <c r="B143" s="4" t="s">
        <v>414</v>
      </c>
      <c r="C143" s="5" t="s">
        <v>195</v>
      </c>
      <c r="D143" s="6" t="s">
        <v>177</v>
      </c>
      <c r="E143" s="6" t="s">
        <v>122</v>
      </c>
      <c r="F143" s="7"/>
      <c r="G143" s="77">
        <f>G144</f>
        <v>1129</v>
      </c>
      <c r="H143" s="77">
        <f>H144</f>
        <v>1154</v>
      </c>
    </row>
    <row r="144" spans="1:8" ht="44.25" customHeight="1">
      <c r="A144" s="80" t="s">
        <v>416</v>
      </c>
      <c r="B144" s="4" t="s">
        <v>414</v>
      </c>
      <c r="C144" s="5" t="s">
        <v>195</v>
      </c>
      <c r="D144" s="6" t="s">
        <v>177</v>
      </c>
      <c r="E144" s="6" t="s">
        <v>175</v>
      </c>
      <c r="F144" s="7"/>
      <c r="G144" s="77">
        <f>G145</f>
        <v>1129</v>
      </c>
      <c r="H144" s="77">
        <f>H145</f>
        <v>1154</v>
      </c>
    </row>
    <row r="145" spans="1:8" ht="29.25" customHeight="1">
      <c r="A145" s="80" t="s">
        <v>241</v>
      </c>
      <c r="B145" s="4" t="s">
        <v>414</v>
      </c>
      <c r="C145" s="5" t="s">
        <v>195</v>
      </c>
      <c r="D145" s="6" t="s">
        <v>177</v>
      </c>
      <c r="E145" s="6" t="s">
        <v>175</v>
      </c>
      <c r="F145" s="7" t="s">
        <v>238</v>
      </c>
      <c r="G145" s="77">
        <v>1129</v>
      </c>
      <c r="H145" s="77">
        <v>1154</v>
      </c>
    </row>
    <row r="146" spans="1:8" ht="16.5" customHeight="1">
      <c r="A146" s="80" t="s">
        <v>417</v>
      </c>
      <c r="B146" s="4" t="s">
        <v>414</v>
      </c>
      <c r="C146" s="5" t="s">
        <v>223</v>
      </c>
      <c r="D146" s="6" t="s">
        <v>196</v>
      </c>
      <c r="E146" s="6"/>
      <c r="F146" s="7"/>
      <c r="G146" s="77">
        <f>G147</f>
        <v>1389</v>
      </c>
      <c r="H146" s="77">
        <f>H147</f>
        <v>1420</v>
      </c>
    </row>
    <row r="147" spans="1:8" ht="63" customHeight="1">
      <c r="A147" s="80" t="s">
        <v>99</v>
      </c>
      <c r="B147" s="4" t="s">
        <v>414</v>
      </c>
      <c r="C147" s="5" t="s">
        <v>223</v>
      </c>
      <c r="D147" s="6" t="s">
        <v>196</v>
      </c>
      <c r="E147" s="6" t="s">
        <v>143</v>
      </c>
      <c r="F147" s="7"/>
      <c r="G147" s="77">
        <f>G148</f>
        <v>1389</v>
      </c>
      <c r="H147" s="77">
        <f>H148</f>
        <v>1420</v>
      </c>
    </row>
    <row r="148" spans="1:8" ht="30.75" customHeight="1">
      <c r="A148" s="80" t="s">
        <v>241</v>
      </c>
      <c r="B148" s="4" t="s">
        <v>414</v>
      </c>
      <c r="C148" s="5" t="s">
        <v>223</v>
      </c>
      <c r="D148" s="6" t="s">
        <v>196</v>
      </c>
      <c r="E148" s="6" t="s">
        <v>143</v>
      </c>
      <c r="F148" s="7" t="s">
        <v>238</v>
      </c>
      <c r="G148" s="77">
        <v>1389</v>
      </c>
      <c r="H148" s="77">
        <v>1420</v>
      </c>
    </row>
    <row r="149" spans="1:8" ht="27.75" customHeight="1">
      <c r="A149" s="76" t="s">
        <v>418</v>
      </c>
      <c r="B149" s="4" t="s">
        <v>419</v>
      </c>
      <c r="C149" s="5"/>
      <c r="D149" s="6"/>
      <c r="E149" s="6"/>
      <c r="F149" s="7"/>
      <c r="G149" s="77">
        <f>G151+G156</f>
        <v>18216</v>
      </c>
      <c r="H149" s="77">
        <f>H151+H156</f>
        <v>18928</v>
      </c>
    </row>
    <row r="150" spans="1:8" ht="15" customHeight="1">
      <c r="A150" s="78" t="s">
        <v>194</v>
      </c>
      <c r="B150" s="4" t="s">
        <v>419</v>
      </c>
      <c r="C150" s="5" t="s">
        <v>415</v>
      </c>
      <c r="D150" s="6"/>
      <c r="E150" s="6"/>
      <c r="F150" s="7"/>
      <c r="G150" s="77">
        <f aca="true" t="shared" si="12" ref="G150:H153">G151</f>
        <v>16295</v>
      </c>
      <c r="H150" s="77">
        <f t="shared" si="12"/>
        <v>16964</v>
      </c>
    </row>
    <row r="151" spans="1:8" ht="16.5" customHeight="1">
      <c r="A151" s="80" t="s">
        <v>203</v>
      </c>
      <c r="B151" s="4" t="s">
        <v>419</v>
      </c>
      <c r="C151" s="5" t="s">
        <v>415</v>
      </c>
      <c r="D151" s="6" t="s">
        <v>177</v>
      </c>
      <c r="E151" s="6"/>
      <c r="F151" s="7"/>
      <c r="G151" s="77">
        <f t="shared" si="12"/>
        <v>16295</v>
      </c>
      <c r="H151" s="77">
        <f t="shared" si="12"/>
        <v>16964</v>
      </c>
    </row>
    <row r="152" spans="1:8" ht="50.25" customHeight="1">
      <c r="A152" s="80" t="s">
        <v>397</v>
      </c>
      <c r="B152" s="4" t="s">
        <v>419</v>
      </c>
      <c r="C152" s="5" t="s">
        <v>415</v>
      </c>
      <c r="D152" s="6" t="s">
        <v>177</v>
      </c>
      <c r="E152" s="6" t="s">
        <v>234</v>
      </c>
      <c r="F152" s="7"/>
      <c r="G152" s="77">
        <f t="shared" si="12"/>
        <v>16295</v>
      </c>
      <c r="H152" s="77">
        <f t="shared" si="12"/>
        <v>16964</v>
      </c>
    </row>
    <row r="153" spans="1:8" ht="13.5" customHeight="1">
      <c r="A153" s="80" t="s">
        <v>235</v>
      </c>
      <c r="B153" s="4" t="s">
        <v>419</v>
      </c>
      <c r="C153" s="5" t="s">
        <v>415</v>
      </c>
      <c r="D153" s="6" t="s">
        <v>177</v>
      </c>
      <c r="E153" s="6" t="s">
        <v>236</v>
      </c>
      <c r="F153" s="7"/>
      <c r="G153" s="77">
        <f t="shared" si="12"/>
        <v>16295</v>
      </c>
      <c r="H153" s="77">
        <f t="shared" si="12"/>
        <v>16964</v>
      </c>
    </row>
    <row r="154" spans="1:8" ht="30" customHeight="1">
      <c r="A154" s="80" t="s">
        <v>241</v>
      </c>
      <c r="B154" s="4" t="s">
        <v>419</v>
      </c>
      <c r="C154" s="5" t="s">
        <v>415</v>
      </c>
      <c r="D154" s="6" t="s">
        <v>177</v>
      </c>
      <c r="E154" s="6" t="s">
        <v>236</v>
      </c>
      <c r="F154" s="7" t="s">
        <v>238</v>
      </c>
      <c r="G154" s="77">
        <v>16295</v>
      </c>
      <c r="H154" s="77">
        <v>16964</v>
      </c>
    </row>
    <row r="155" spans="1:8" ht="16.5" customHeight="1">
      <c r="A155" s="78" t="s">
        <v>210</v>
      </c>
      <c r="B155" s="4" t="s">
        <v>419</v>
      </c>
      <c r="C155" s="5" t="s">
        <v>208</v>
      </c>
      <c r="D155" s="6"/>
      <c r="E155" s="6"/>
      <c r="F155" s="7"/>
      <c r="G155" s="77">
        <f aca="true" t="shared" si="13" ref="G155:H157">G156</f>
        <v>1921</v>
      </c>
      <c r="H155" s="77">
        <f t="shared" si="13"/>
        <v>1964</v>
      </c>
    </row>
    <row r="156" spans="1:8" ht="30" customHeight="1">
      <c r="A156" s="80" t="s">
        <v>213</v>
      </c>
      <c r="B156" s="4" t="s">
        <v>419</v>
      </c>
      <c r="C156" s="5" t="s">
        <v>208</v>
      </c>
      <c r="D156" s="6" t="s">
        <v>201</v>
      </c>
      <c r="E156" s="6"/>
      <c r="F156" s="7"/>
      <c r="G156" s="77">
        <f t="shared" si="13"/>
        <v>1921</v>
      </c>
      <c r="H156" s="77">
        <f t="shared" si="13"/>
        <v>1964</v>
      </c>
    </row>
    <row r="157" spans="1:8" ht="28.5" customHeight="1">
      <c r="A157" s="80" t="s">
        <v>298</v>
      </c>
      <c r="B157" s="4" t="s">
        <v>419</v>
      </c>
      <c r="C157" s="5" t="s">
        <v>208</v>
      </c>
      <c r="D157" s="6" t="s">
        <v>201</v>
      </c>
      <c r="E157" s="6" t="s">
        <v>299</v>
      </c>
      <c r="F157" s="7"/>
      <c r="G157" s="77">
        <f t="shared" si="13"/>
        <v>1921</v>
      </c>
      <c r="H157" s="77">
        <f t="shared" si="13"/>
        <v>1964</v>
      </c>
    </row>
    <row r="158" spans="1:8" ht="28.5" customHeight="1">
      <c r="A158" s="80" t="s">
        <v>241</v>
      </c>
      <c r="B158" s="4" t="s">
        <v>419</v>
      </c>
      <c r="C158" s="5" t="s">
        <v>208</v>
      </c>
      <c r="D158" s="6" t="s">
        <v>201</v>
      </c>
      <c r="E158" s="6" t="s">
        <v>299</v>
      </c>
      <c r="F158" s="7" t="s">
        <v>238</v>
      </c>
      <c r="G158" s="77">
        <v>1921</v>
      </c>
      <c r="H158" s="77">
        <v>1964</v>
      </c>
    </row>
    <row r="159" spans="1:8" ht="30.75" customHeight="1">
      <c r="A159" s="76" t="s">
        <v>420</v>
      </c>
      <c r="B159" s="4" t="s">
        <v>421</v>
      </c>
      <c r="C159" s="5"/>
      <c r="D159" s="6"/>
      <c r="E159" s="6"/>
      <c r="F159" s="7"/>
      <c r="G159" s="77">
        <f>G162+G181+G192</f>
        <v>83230</v>
      </c>
      <c r="H159" s="77">
        <f>H162+H181+H192</f>
        <v>97022</v>
      </c>
    </row>
    <row r="160" spans="1:8" ht="20.25" customHeight="1">
      <c r="A160" s="80" t="s">
        <v>354</v>
      </c>
      <c r="B160" s="4"/>
      <c r="C160" s="5"/>
      <c r="D160" s="6"/>
      <c r="E160" s="6"/>
      <c r="F160" s="7"/>
      <c r="G160" s="77">
        <f>G163</f>
        <v>-24600</v>
      </c>
      <c r="H160" s="77">
        <f>H163</f>
        <v>-35000</v>
      </c>
    </row>
    <row r="161" spans="1:8" ht="20.25" customHeight="1">
      <c r="A161" s="80" t="s">
        <v>353</v>
      </c>
      <c r="B161" s="4"/>
      <c r="C161" s="5"/>
      <c r="D161" s="6"/>
      <c r="E161" s="6"/>
      <c r="F161" s="7"/>
      <c r="G161" s="77">
        <f>G159+G160</f>
        <v>58630</v>
      </c>
      <c r="H161" s="77">
        <f>H159+H160</f>
        <v>62022</v>
      </c>
    </row>
    <row r="162" spans="1:8" ht="16.5" customHeight="1">
      <c r="A162" s="85" t="s">
        <v>422</v>
      </c>
      <c r="B162" s="4" t="s">
        <v>421</v>
      </c>
      <c r="C162" s="5" t="s">
        <v>197</v>
      </c>
      <c r="D162" s="6"/>
      <c r="E162" s="6"/>
      <c r="F162" s="7"/>
      <c r="G162" s="77">
        <f>G165+G177+G199</f>
        <v>43578</v>
      </c>
      <c r="H162" s="77">
        <f>H165+H177+H199</f>
        <v>44700</v>
      </c>
    </row>
    <row r="163" spans="1:8" ht="16.5" customHeight="1">
      <c r="A163" s="80" t="s">
        <v>354</v>
      </c>
      <c r="B163" s="4"/>
      <c r="C163" s="5"/>
      <c r="D163" s="6"/>
      <c r="E163" s="6"/>
      <c r="F163" s="7"/>
      <c r="G163" s="77">
        <f>G166</f>
        <v>-24600</v>
      </c>
      <c r="H163" s="77">
        <f>H166</f>
        <v>-35000</v>
      </c>
    </row>
    <row r="164" spans="1:8" ht="16.5" customHeight="1">
      <c r="A164" s="80" t="s">
        <v>353</v>
      </c>
      <c r="B164" s="4"/>
      <c r="C164" s="5"/>
      <c r="D164" s="6"/>
      <c r="E164" s="6"/>
      <c r="F164" s="7"/>
      <c r="G164" s="77">
        <f>G162+G163</f>
        <v>18978</v>
      </c>
      <c r="H164" s="77">
        <f>H162+H163</f>
        <v>9700</v>
      </c>
    </row>
    <row r="165" spans="1:8" ht="17.25" customHeight="1">
      <c r="A165" s="82" t="s">
        <v>215</v>
      </c>
      <c r="B165" s="4" t="s">
        <v>421</v>
      </c>
      <c r="C165" s="5" t="s">
        <v>197</v>
      </c>
      <c r="D165" s="6" t="s">
        <v>205</v>
      </c>
      <c r="E165" s="6"/>
      <c r="F165" s="7"/>
      <c r="G165" s="77">
        <f>G168+G171</f>
        <v>26600</v>
      </c>
      <c r="H165" s="77">
        <f>H168+H171</f>
        <v>36500</v>
      </c>
    </row>
    <row r="166" spans="1:8" ht="17.25" customHeight="1">
      <c r="A166" s="80" t="s">
        <v>354</v>
      </c>
      <c r="B166" s="4"/>
      <c r="C166" s="5"/>
      <c r="D166" s="6"/>
      <c r="E166" s="6"/>
      <c r="F166" s="7"/>
      <c r="G166" s="77">
        <f>G172</f>
        <v>-24600</v>
      </c>
      <c r="H166" s="77">
        <f>H172</f>
        <v>-35000</v>
      </c>
    </row>
    <row r="167" spans="1:8" ht="17.25" customHeight="1">
      <c r="A167" s="80" t="s">
        <v>353</v>
      </c>
      <c r="B167" s="4"/>
      <c r="C167" s="5"/>
      <c r="D167" s="6"/>
      <c r="E167" s="6"/>
      <c r="F167" s="7"/>
      <c r="G167" s="77">
        <f>G165+G166</f>
        <v>2000</v>
      </c>
      <c r="H167" s="77">
        <f>H165+H166</f>
        <v>1500</v>
      </c>
    </row>
    <row r="168" spans="1:8" ht="18" customHeight="1">
      <c r="A168" s="82" t="s">
        <v>346</v>
      </c>
      <c r="B168" s="4" t="s">
        <v>421</v>
      </c>
      <c r="C168" s="5" t="s">
        <v>197</v>
      </c>
      <c r="D168" s="6" t="s">
        <v>205</v>
      </c>
      <c r="E168" s="6" t="s">
        <v>310</v>
      </c>
      <c r="F168" s="7"/>
      <c r="G168" s="77">
        <f>G169</f>
        <v>2000</v>
      </c>
      <c r="H168" s="77">
        <f>H169</f>
        <v>1500</v>
      </c>
    </row>
    <row r="169" spans="1:8" ht="31.5" customHeight="1">
      <c r="A169" s="82" t="s">
        <v>311</v>
      </c>
      <c r="B169" s="4" t="s">
        <v>421</v>
      </c>
      <c r="C169" s="5" t="s">
        <v>197</v>
      </c>
      <c r="D169" s="6" t="s">
        <v>205</v>
      </c>
      <c r="E169" s="6" t="s">
        <v>312</v>
      </c>
      <c r="F169" s="7"/>
      <c r="G169" s="77">
        <f>G170</f>
        <v>2000</v>
      </c>
      <c r="H169" s="77">
        <f>H170</f>
        <v>1500</v>
      </c>
    </row>
    <row r="170" spans="1:8" ht="15" customHeight="1">
      <c r="A170" s="82" t="s">
        <v>308</v>
      </c>
      <c r="B170" s="4" t="s">
        <v>421</v>
      </c>
      <c r="C170" s="5" t="s">
        <v>197</v>
      </c>
      <c r="D170" s="6" t="s">
        <v>205</v>
      </c>
      <c r="E170" s="6" t="s">
        <v>312</v>
      </c>
      <c r="F170" s="7" t="s">
        <v>309</v>
      </c>
      <c r="G170" s="77">
        <v>2000</v>
      </c>
      <c r="H170" s="77">
        <v>1500</v>
      </c>
    </row>
    <row r="171" spans="1:8" ht="47.25" customHeight="1">
      <c r="A171" s="82" t="s">
        <v>464</v>
      </c>
      <c r="B171" s="4" t="s">
        <v>421</v>
      </c>
      <c r="C171" s="5" t="s">
        <v>197</v>
      </c>
      <c r="D171" s="6" t="s">
        <v>205</v>
      </c>
      <c r="E171" s="6" t="s">
        <v>321</v>
      </c>
      <c r="F171" s="7"/>
      <c r="G171" s="77">
        <f>G174</f>
        <v>24600</v>
      </c>
      <c r="H171" s="77">
        <f>H174</f>
        <v>35000</v>
      </c>
    </row>
    <row r="172" spans="1:8" ht="15.75" customHeight="1">
      <c r="A172" s="80" t="s">
        <v>354</v>
      </c>
      <c r="B172" s="4"/>
      <c r="C172" s="5"/>
      <c r="D172" s="6"/>
      <c r="E172" s="6"/>
      <c r="F172" s="7"/>
      <c r="G172" s="77">
        <f>G175</f>
        <v>-24600</v>
      </c>
      <c r="H172" s="77">
        <f>H175</f>
        <v>-35000</v>
      </c>
    </row>
    <row r="173" spans="1:8" ht="15.75" customHeight="1">
      <c r="A173" s="80" t="s">
        <v>353</v>
      </c>
      <c r="B173" s="4"/>
      <c r="C173" s="5"/>
      <c r="D173" s="6"/>
      <c r="E173" s="6"/>
      <c r="F173" s="7"/>
      <c r="G173" s="77">
        <f>G171+G172</f>
        <v>0</v>
      </c>
      <c r="H173" s="77">
        <f>H171+H172</f>
        <v>0</v>
      </c>
    </row>
    <row r="174" spans="1:8" ht="17.25" customHeight="1">
      <c r="A174" s="80" t="s">
        <v>308</v>
      </c>
      <c r="B174" s="4" t="s">
        <v>421</v>
      </c>
      <c r="C174" s="5" t="s">
        <v>197</v>
      </c>
      <c r="D174" s="6" t="s">
        <v>205</v>
      </c>
      <c r="E174" s="6" t="s">
        <v>321</v>
      </c>
      <c r="F174" s="7" t="s">
        <v>309</v>
      </c>
      <c r="G174" s="77">
        <v>24600</v>
      </c>
      <c r="H174" s="77">
        <v>35000</v>
      </c>
    </row>
    <row r="175" spans="1:8" ht="17.25" customHeight="1">
      <c r="A175" s="80" t="s">
        <v>354</v>
      </c>
      <c r="B175" s="4"/>
      <c r="C175" s="5"/>
      <c r="D175" s="6"/>
      <c r="E175" s="6"/>
      <c r="F175" s="7"/>
      <c r="G175" s="77">
        <v>-24600</v>
      </c>
      <c r="H175" s="77">
        <v>-35000</v>
      </c>
    </row>
    <row r="176" spans="1:8" ht="17.25" customHeight="1">
      <c r="A176" s="80" t="s">
        <v>353</v>
      </c>
      <c r="B176" s="4"/>
      <c r="C176" s="5"/>
      <c r="D176" s="6"/>
      <c r="E176" s="6"/>
      <c r="F176" s="7"/>
      <c r="G176" s="77">
        <f>G174+G175</f>
        <v>0</v>
      </c>
      <c r="H176" s="77">
        <f>H174+H175</f>
        <v>0</v>
      </c>
    </row>
    <row r="177" spans="1:8" ht="17.25" customHeight="1">
      <c r="A177" s="80" t="s">
        <v>229</v>
      </c>
      <c r="B177" s="4" t="s">
        <v>421</v>
      </c>
      <c r="C177" s="5" t="s">
        <v>197</v>
      </c>
      <c r="D177" s="6" t="s">
        <v>196</v>
      </c>
      <c r="E177" s="6"/>
      <c r="F177" s="7"/>
      <c r="G177" s="77">
        <f aca="true" t="shared" si="14" ref="G177:H179">G178</f>
        <v>9000</v>
      </c>
      <c r="H177" s="77">
        <f t="shared" si="14"/>
        <v>0</v>
      </c>
    </row>
    <row r="178" spans="1:8" ht="45.75" customHeight="1">
      <c r="A178" s="80" t="s">
        <v>423</v>
      </c>
      <c r="B178" s="4" t="s">
        <v>421</v>
      </c>
      <c r="C178" s="5" t="s">
        <v>197</v>
      </c>
      <c r="D178" s="6" t="s">
        <v>196</v>
      </c>
      <c r="E178" s="6" t="s">
        <v>313</v>
      </c>
      <c r="F178" s="7"/>
      <c r="G178" s="77">
        <f t="shared" si="14"/>
        <v>9000</v>
      </c>
      <c r="H178" s="77">
        <f t="shared" si="14"/>
        <v>0</v>
      </c>
    </row>
    <row r="179" spans="1:8" ht="45" customHeight="1">
      <c r="A179" s="82" t="s">
        <v>315</v>
      </c>
      <c r="B179" s="4" t="s">
        <v>421</v>
      </c>
      <c r="C179" s="5" t="s">
        <v>197</v>
      </c>
      <c r="D179" s="6" t="s">
        <v>196</v>
      </c>
      <c r="E179" s="6" t="s">
        <v>314</v>
      </c>
      <c r="F179" s="7"/>
      <c r="G179" s="77">
        <f t="shared" si="14"/>
        <v>9000</v>
      </c>
      <c r="H179" s="77">
        <f t="shared" si="14"/>
        <v>0</v>
      </c>
    </row>
    <row r="180" spans="1:8" ht="18" customHeight="1">
      <c r="A180" s="82" t="s">
        <v>308</v>
      </c>
      <c r="B180" s="4" t="s">
        <v>421</v>
      </c>
      <c r="C180" s="5" t="s">
        <v>197</v>
      </c>
      <c r="D180" s="6" t="s">
        <v>196</v>
      </c>
      <c r="E180" s="6" t="s">
        <v>314</v>
      </c>
      <c r="F180" s="7" t="s">
        <v>309</v>
      </c>
      <c r="G180" s="77">
        <v>9000</v>
      </c>
      <c r="H180" s="77"/>
    </row>
    <row r="181" spans="1:8" ht="14.25" customHeight="1">
      <c r="A181" s="78" t="s">
        <v>217</v>
      </c>
      <c r="B181" s="4" t="s">
        <v>421</v>
      </c>
      <c r="C181" s="5" t="s">
        <v>200</v>
      </c>
      <c r="D181" s="6"/>
      <c r="E181" s="6"/>
      <c r="F181" s="7"/>
      <c r="G181" s="77">
        <f>G186+G182</f>
        <v>29000</v>
      </c>
      <c r="H181" s="77">
        <f>H186+H182</f>
        <v>31392</v>
      </c>
    </row>
    <row r="182" spans="1:8" ht="14.25" customHeight="1">
      <c r="A182" s="80" t="s">
        <v>218</v>
      </c>
      <c r="B182" s="4" t="s">
        <v>421</v>
      </c>
      <c r="C182" s="5" t="s">
        <v>200</v>
      </c>
      <c r="D182" s="6" t="s">
        <v>195</v>
      </c>
      <c r="E182" s="6"/>
      <c r="F182" s="7"/>
      <c r="G182" s="77">
        <f aca="true" t="shared" si="15" ref="G182:H184">G183</f>
        <v>3000</v>
      </c>
      <c r="H182" s="77">
        <f t="shared" si="15"/>
        <v>8500</v>
      </c>
    </row>
    <row r="183" spans="1:8" ht="46.5" customHeight="1">
      <c r="A183" s="80" t="s">
        <v>423</v>
      </c>
      <c r="B183" s="4" t="s">
        <v>421</v>
      </c>
      <c r="C183" s="5" t="s">
        <v>200</v>
      </c>
      <c r="D183" s="6" t="s">
        <v>195</v>
      </c>
      <c r="E183" s="6" t="s">
        <v>313</v>
      </c>
      <c r="F183" s="7"/>
      <c r="G183" s="77">
        <f t="shared" si="15"/>
        <v>3000</v>
      </c>
      <c r="H183" s="77">
        <f t="shared" si="15"/>
        <v>8500</v>
      </c>
    </row>
    <row r="184" spans="1:8" ht="48" customHeight="1">
      <c r="A184" s="82" t="s">
        <v>315</v>
      </c>
      <c r="B184" s="4" t="s">
        <v>421</v>
      </c>
      <c r="C184" s="5" t="s">
        <v>200</v>
      </c>
      <c r="D184" s="6" t="s">
        <v>195</v>
      </c>
      <c r="E184" s="6" t="s">
        <v>314</v>
      </c>
      <c r="F184" s="7"/>
      <c r="G184" s="77">
        <f t="shared" si="15"/>
        <v>3000</v>
      </c>
      <c r="H184" s="77">
        <f t="shared" si="15"/>
        <v>8500</v>
      </c>
    </row>
    <row r="185" spans="1:8" ht="14.25" customHeight="1">
      <c r="A185" s="82" t="s">
        <v>308</v>
      </c>
      <c r="B185" s="4" t="s">
        <v>421</v>
      </c>
      <c r="C185" s="5" t="s">
        <v>200</v>
      </c>
      <c r="D185" s="6" t="s">
        <v>195</v>
      </c>
      <c r="E185" s="6" t="s">
        <v>314</v>
      </c>
      <c r="F185" s="7" t="s">
        <v>309</v>
      </c>
      <c r="G185" s="77">
        <v>3000</v>
      </c>
      <c r="H185" s="77">
        <v>8500</v>
      </c>
    </row>
    <row r="186" spans="1:8" ht="14.25" customHeight="1">
      <c r="A186" s="80" t="s">
        <v>219</v>
      </c>
      <c r="B186" s="4" t="s">
        <v>421</v>
      </c>
      <c r="C186" s="4" t="s">
        <v>200</v>
      </c>
      <c r="D186" s="7" t="s">
        <v>205</v>
      </c>
      <c r="E186" s="6"/>
      <c r="F186" s="7"/>
      <c r="G186" s="77">
        <f>G187+G190</f>
        <v>26000</v>
      </c>
      <c r="H186" s="77">
        <f>H187+H190</f>
        <v>22892</v>
      </c>
    </row>
    <row r="187" spans="1:8" ht="45.75" customHeight="1">
      <c r="A187" s="80" t="s">
        <v>423</v>
      </c>
      <c r="B187" s="4" t="s">
        <v>421</v>
      </c>
      <c r="C187" s="4" t="s">
        <v>200</v>
      </c>
      <c r="D187" s="7" t="s">
        <v>205</v>
      </c>
      <c r="E187" s="6" t="s">
        <v>313</v>
      </c>
      <c r="F187" s="7"/>
      <c r="G187" s="77">
        <f>G188</f>
        <v>20000</v>
      </c>
      <c r="H187" s="77">
        <f>H188</f>
        <v>16892</v>
      </c>
    </row>
    <row r="188" spans="1:8" ht="45.75" customHeight="1">
      <c r="A188" s="82" t="s">
        <v>315</v>
      </c>
      <c r="B188" s="4" t="s">
        <v>421</v>
      </c>
      <c r="C188" s="4" t="s">
        <v>200</v>
      </c>
      <c r="D188" s="7" t="s">
        <v>205</v>
      </c>
      <c r="E188" s="6" t="s">
        <v>314</v>
      </c>
      <c r="F188" s="7"/>
      <c r="G188" s="77">
        <f>G189</f>
        <v>20000</v>
      </c>
      <c r="H188" s="77">
        <f>H189</f>
        <v>16892</v>
      </c>
    </row>
    <row r="189" spans="1:8" ht="17.25" customHeight="1">
      <c r="A189" s="82" t="s">
        <v>308</v>
      </c>
      <c r="B189" s="4" t="s">
        <v>421</v>
      </c>
      <c r="C189" s="4" t="s">
        <v>200</v>
      </c>
      <c r="D189" s="7" t="s">
        <v>205</v>
      </c>
      <c r="E189" s="6" t="s">
        <v>314</v>
      </c>
      <c r="F189" s="7" t="s">
        <v>309</v>
      </c>
      <c r="G189" s="77">
        <v>20000</v>
      </c>
      <c r="H189" s="77">
        <v>16892</v>
      </c>
    </row>
    <row r="190" spans="1:8" ht="30.75" customHeight="1">
      <c r="A190" s="80" t="s">
        <v>68</v>
      </c>
      <c r="B190" s="4" t="s">
        <v>421</v>
      </c>
      <c r="C190" s="5" t="s">
        <v>200</v>
      </c>
      <c r="D190" s="6" t="s">
        <v>205</v>
      </c>
      <c r="E190" s="6" t="s">
        <v>145</v>
      </c>
      <c r="F190" s="7"/>
      <c r="G190" s="77">
        <f>G191</f>
        <v>6000</v>
      </c>
      <c r="H190" s="77">
        <f>H191</f>
        <v>6000</v>
      </c>
    </row>
    <row r="191" spans="1:8" ht="18.75" customHeight="1">
      <c r="A191" s="80" t="s">
        <v>146</v>
      </c>
      <c r="B191" s="4" t="s">
        <v>421</v>
      </c>
      <c r="C191" s="5" t="s">
        <v>200</v>
      </c>
      <c r="D191" s="6" t="s">
        <v>205</v>
      </c>
      <c r="E191" s="6" t="s">
        <v>145</v>
      </c>
      <c r="F191" s="7" t="s">
        <v>147</v>
      </c>
      <c r="G191" s="77">
        <v>6000</v>
      </c>
      <c r="H191" s="77">
        <v>6000</v>
      </c>
    </row>
    <row r="192" spans="1:8" ht="19.5" customHeight="1">
      <c r="A192" s="78" t="s">
        <v>424</v>
      </c>
      <c r="B192" s="4" t="s">
        <v>421</v>
      </c>
      <c r="C192" s="5" t="s">
        <v>209</v>
      </c>
      <c r="D192" s="6"/>
      <c r="E192" s="6"/>
      <c r="F192" s="7"/>
      <c r="G192" s="77">
        <f>G193</f>
        <v>10652</v>
      </c>
      <c r="H192" s="77">
        <f>H193</f>
        <v>20930</v>
      </c>
    </row>
    <row r="193" spans="1:8" ht="15" customHeight="1">
      <c r="A193" s="78" t="s">
        <v>183</v>
      </c>
      <c r="B193" s="4" t="s">
        <v>421</v>
      </c>
      <c r="C193" s="5" t="s">
        <v>209</v>
      </c>
      <c r="D193" s="6" t="s">
        <v>212</v>
      </c>
      <c r="E193" s="6"/>
      <c r="F193" s="7"/>
      <c r="G193" s="77">
        <f>G197+G194</f>
        <v>10652</v>
      </c>
      <c r="H193" s="77">
        <f>H197+H194</f>
        <v>20930</v>
      </c>
    </row>
    <row r="194" spans="1:8" ht="45" customHeight="1">
      <c r="A194" s="80" t="s">
        <v>465</v>
      </c>
      <c r="B194" s="4" t="s">
        <v>421</v>
      </c>
      <c r="C194" s="5" t="s">
        <v>209</v>
      </c>
      <c r="D194" s="6" t="s">
        <v>212</v>
      </c>
      <c r="E194" s="6" t="s">
        <v>316</v>
      </c>
      <c r="F194" s="7"/>
      <c r="G194" s="77">
        <f>G195</f>
        <v>3511</v>
      </c>
      <c r="H194" s="77">
        <f>H195</f>
        <v>20930</v>
      </c>
    </row>
    <row r="195" spans="1:8" ht="15" customHeight="1">
      <c r="A195" s="82" t="s">
        <v>308</v>
      </c>
      <c r="B195" s="4" t="s">
        <v>421</v>
      </c>
      <c r="C195" s="5" t="s">
        <v>209</v>
      </c>
      <c r="D195" s="6" t="s">
        <v>212</v>
      </c>
      <c r="E195" s="6" t="s">
        <v>316</v>
      </c>
      <c r="F195" s="7" t="s">
        <v>309</v>
      </c>
      <c r="G195" s="77">
        <v>3511</v>
      </c>
      <c r="H195" s="77">
        <v>20930</v>
      </c>
    </row>
    <row r="196" spans="1:8" ht="45.75" customHeight="1">
      <c r="A196" s="80" t="s">
        <v>423</v>
      </c>
      <c r="B196" s="4" t="s">
        <v>421</v>
      </c>
      <c r="C196" s="5" t="s">
        <v>209</v>
      </c>
      <c r="D196" s="6" t="s">
        <v>212</v>
      </c>
      <c r="E196" s="6" t="s">
        <v>313</v>
      </c>
      <c r="F196" s="7"/>
      <c r="G196" s="77">
        <f>G197</f>
        <v>7141</v>
      </c>
      <c r="H196" s="77">
        <f>H197</f>
        <v>0</v>
      </c>
    </row>
    <row r="197" spans="1:8" ht="50.25" customHeight="1">
      <c r="A197" s="82" t="s">
        <v>315</v>
      </c>
      <c r="B197" s="4" t="s">
        <v>421</v>
      </c>
      <c r="C197" s="5" t="s">
        <v>209</v>
      </c>
      <c r="D197" s="6" t="s">
        <v>212</v>
      </c>
      <c r="E197" s="6" t="s">
        <v>314</v>
      </c>
      <c r="F197" s="7"/>
      <c r="G197" s="77">
        <f>G198</f>
        <v>7141</v>
      </c>
      <c r="H197" s="77">
        <f>H198</f>
        <v>0</v>
      </c>
    </row>
    <row r="198" spans="1:8" ht="13.5" customHeight="1">
      <c r="A198" s="82" t="s">
        <v>308</v>
      </c>
      <c r="B198" s="4" t="s">
        <v>421</v>
      </c>
      <c r="C198" s="5" t="s">
        <v>209</v>
      </c>
      <c r="D198" s="6" t="s">
        <v>212</v>
      </c>
      <c r="E198" s="6" t="s">
        <v>314</v>
      </c>
      <c r="F198" s="7" t="s">
        <v>309</v>
      </c>
      <c r="G198" s="77">
        <v>7141</v>
      </c>
      <c r="H198" s="77"/>
    </row>
    <row r="199" spans="1:8" ht="29.25" customHeight="1">
      <c r="A199" s="85" t="s">
        <v>216</v>
      </c>
      <c r="B199" s="4" t="s">
        <v>421</v>
      </c>
      <c r="C199" s="5" t="s">
        <v>197</v>
      </c>
      <c r="D199" s="6" t="s">
        <v>197</v>
      </c>
      <c r="E199" s="6"/>
      <c r="F199" s="7"/>
      <c r="G199" s="77">
        <f>G200</f>
        <v>7978</v>
      </c>
      <c r="H199" s="77">
        <f>H200</f>
        <v>8200</v>
      </c>
    </row>
    <row r="200" spans="1:8" ht="28.5" customHeight="1">
      <c r="A200" s="80" t="s">
        <v>332</v>
      </c>
      <c r="B200" s="4" t="s">
        <v>421</v>
      </c>
      <c r="C200" s="5" t="s">
        <v>197</v>
      </c>
      <c r="D200" s="6" t="s">
        <v>197</v>
      </c>
      <c r="E200" s="6" t="s">
        <v>333</v>
      </c>
      <c r="F200" s="7"/>
      <c r="G200" s="77">
        <f>G201</f>
        <v>7978</v>
      </c>
      <c r="H200" s="77">
        <f>H201</f>
        <v>8200</v>
      </c>
    </row>
    <row r="201" spans="1:8" ht="15.75" customHeight="1">
      <c r="A201" s="80" t="s">
        <v>334</v>
      </c>
      <c r="B201" s="4" t="s">
        <v>421</v>
      </c>
      <c r="C201" s="5" t="s">
        <v>197</v>
      </c>
      <c r="D201" s="6" t="s">
        <v>197</v>
      </c>
      <c r="E201" s="6" t="s">
        <v>333</v>
      </c>
      <c r="F201" s="7" t="s">
        <v>172</v>
      </c>
      <c r="G201" s="77">
        <v>7978</v>
      </c>
      <c r="H201" s="77">
        <v>8200</v>
      </c>
    </row>
    <row r="202" spans="1:8" ht="33" customHeight="1">
      <c r="A202" s="76" t="s">
        <v>425</v>
      </c>
      <c r="B202" s="4" t="s">
        <v>426</v>
      </c>
      <c r="C202" s="5"/>
      <c r="D202" s="6"/>
      <c r="E202" s="6"/>
      <c r="F202" s="7"/>
      <c r="G202" s="77">
        <f>G211+G203+G240</f>
        <v>290202</v>
      </c>
      <c r="H202" s="77">
        <f>H211+H203+H240</f>
        <v>296623</v>
      </c>
    </row>
    <row r="203" spans="1:8" ht="14.25" customHeight="1">
      <c r="A203" s="78" t="s">
        <v>210</v>
      </c>
      <c r="B203" s="4" t="s">
        <v>426</v>
      </c>
      <c r="C203" s="5" t="s">
        <v>208</v>
      </c>
      <c r="D203" s="6"/>
      <c r="E203" s="6"/>
      <c r="F203" s="7"/>
      <c r="G203" s="77">
        <f>G204</f>
        <v>41727</v>
      </c>
      <c r="H203" s="77">
        <f>H204</f>
        <v>42625</v>
      </c>
    </row>
    <row r="204" spans="1:8" ht="14.25" customHeight="1">
      <c r="A204" s="80" t="s">
        <v>211</v>
      </c>
      <c r="B204" s="4" t="s">
        <v>426</v>
      </c>
      <c r="C204" s="5" t="s">
        <v>208</v>
      </c>
      <c r="D204" s="6" t="s">
        <v>212</v>
      </c>
      <c r="E204" s="6"/>
      <c r="F204" s="7"/>
      <c r="G204" s="77">
        <f>G205+G208</f>
        <v>41727</v>
      </c>
      <c r="H204" s="77">
        <f>H205+H208</f>
        <v>42625</v>
      </c>
    </row>
    <row r="205" spans="1:8" ht="14.25" customHeight="1">
      <c r="A205" s="80" t="s">
        <v>300</v>
      </c>
      <c r="B205" s="4" t="s">
        <v>426</v>
      </c>
      <c r="C205" s="5" t="s">
        <v>208</v>
      </c>
      <c r="D205" s="6" t="s">
        <v>212</v>
      </c>
      <c r="E205" s="6" t="s">
        <v>301</v>
      </c>
      <c r="F205" s="7"/>
      <c r="G205" s="77">
        <f>G206</f>
        <v>9187</v>
      </c>
      <c r="H205" s="77">
        <f>H206</f>
        <v>9362</v>
      </c>
    </row>
    <row r="206" spans="1:8" ht="28.5" customHeight="1">
      <c r="A206" s="80" t="s">
        <v>302</v>
      </c>
      <c r="B206" s="4" t="s">
        <v>426</v>
      </c>
      <c r="C206" s="5" t="s">
        <v>208</v>
      </c>
      <c r="D206" s="6" t="s">
        <v>212</v>
      </c>
      <c r="E206" s="6" t="s">
        <v>303</v>
      </c>
      <c r="F206" s="7"/>
      <c r="G206" s="77">
        <f>G207</f>
        <v>9187</v>
      </c>
      <c r="H206" s="77">
        <f>H207</f>
        <v>9362</v>
      </c>
    </row>
    <row r="207" spans="1:8" ht="15.75" customHeight="1">
      <c r="A207" s="82" t="s">
        <v>250</v>
      </c>
      <c r="B207" s="4" t="s">
        <v>426</v>
      </c>
      <c r="C207" s="5" t="s">
        <v>208</v>
      </c>
      <c r="D207" s="6" t="s">
        <v>212</v>
      </c>
      <c r="E207" s="6" t="s">
        <v>303</v>
      </c>
      <c r="F207" s="7" t="s">
        <v>251</v>
      </c>
      <c r="G207" s="77">
        <v>9187</v>
      </c>
      <c r="H207" s="77">
        <v>9362</v>
      </c>
    </row>
    <row r="208" spans="1:8" ht="14.25" customHeight="1">
      <c r="A208" s="80" t="s">
        <v>304</v>
      </c>
      <c r="B208" s="4" t="s">
        <v>426</v>
      </c>
      <c r="C208" s="5" t="s">
        <v>208</v>
      </c>
      <c r="D208" s="6" t="s">
        <v>212</v>
      </c>
      <c r="E208" s="6" t="s">
        <v>305</v>
      </c>
      <c r="F208" s="7"/>
      <c r="G208" s="77">
        <f>G209</f>
        <v>32540</v>
      </c>
      <c r="H208" s="77">
        <f>H209</f>
        <v>33263</v>
      </c>
    </row>
    <row r="209" spans="1:8" ht="29.25" customHeight="1">
      <c r="A209" s="80" t="s">
        <v>306</v>
      </c>
      <c r="B209" s="4" t="s">
        <v>426</v>
      </c>
      <c r="C209" s="5" t="s">
        <v>208</v>
      </c>
      <c r="D209" s="6" t="s">
        <v>212</v>
      </c>
      <c r="E209" s="6" t="s">
        <v>307</v>
      </c>
      <c r="F209" s="7"/>
      <c r="G209" s="77">
        <f>G210</f>
        <v>32540</v>
      </c>
      <c r="H209" s="77">
        <f>H210</f>
        <v>33263</v>
      </c>
    </row>
    <row r="210" spans="1:8" ht="18" customHeight="1">
      <c r="A210" s="82" t="s">
        <v>250</v>
      </c>
      <c r="B210" s="4" t="s">
        <v>426</v>
      </c>
      <c r="C210" s="5" t="s">
        <v>208</v>
      </c>
      <c r="D210" s="6" t="s">
        <v>212</v>
      </c>
      <c r="E210" s="6" t="s">
        <v>307</v>
      </c>
      <c r="F210" s="7" t="s">
        <v>251</v>
      </c>
      <c r="G210" s="77">
        <v>32540</v>
      </c>
      <c r="H210" s="77">
        <v>33263</v>
      </c>
    </row>
    <row r="211" spans="1:8" ht="15" customHeight="1">
      <c r="A211" s="78" t="s">
        <v>422</v>
      </c>
      <c r="B211" s="4" t="s">
        <v>426</v>
      </c>
      <c r="C211" s="5" t="s">
        <v>197</v>
      </c>
      <c r="D211" s="6"/>
      <c r="E211" s="6"/>
      <c r="F211" s="7"/>
      <c r="G211" s="77">
        <f>G225+G237+G212</f>
        <v>247875</v>
      </c>
      <c r="H211" s="77">
        <f>H225+H237+H212</f>
        <v>253390</v>
      </c>
    </row>
    <row r="212" spans="1:8" ht="14.25" customHeight="1">
      <c r="A212" s="85" t="s">
        <v>214</v>
      </c>
      <c r="B212" s="4" t="s">
        <v>426</v>
      </c>
      <c r="C212" s="5" t="s">
        <v>197</v>
      </c>
      <c r="D212" s="6" t="s">
        <v>195</v>
      </c>
      <c r="E212" s="6"/>
      <c r="F212" s="7"/>
      <c r="G212" s="77">
        <f>G213+G220+G223</f>
        <v>42184</v>
      </c>
      <c r="H212" s="77">
        <f>H213+H220+H223</f>
        <v>43124</v>
      </c>
    </row>
    <row r="213" spans="1:8" ht="60" customHeight="1">
      <c r="A213" s="82" t="s">
        <v>290</v>
      </c>
      <c r="B213" s="4" t="s">
        <v>426</v>
      </c>
      <c r="C213" s="5" t="s">
        <v>197</v>
      </c>
      <c r="D213" s="6" t="s">
        <v>195</v>
      </c>
      <c r="E213" s="6" t="s">
        <v>291</v>
      </c>
      <c r="F213" s="7"/>
      <c r="G213" s="77">
        <f>G214+G216+G218</f>
        <v>6155</v>
      </c>
      <c r="H213" s="77">
        <f>H214+H216+H218</f>
        <v>6293</v>
      </c>
    </row>
    <row r="214" spans="1:8" ht="47.25" customHeight="1">
      <c r="A214" s="82" t="s">
        <v>427</v>
      </c>
      <c r="B214" s="4" t="s">
        <v>426</v>
      </c>
      <c r="C214" s="5" t="s">
        <v>197</v>
      </c>
      <c r="D214" s="6" t="s">
        <v>195</v>
      </c>
      <c r="E214" s="6" t="s">
        <v>292</v>
      </c>
      <c r="F214" s="7"/>
      <c r="G214" s="77">
        <f>G215</f>
        <v>949</v>
      </c>
      <c r="H214" s="77">
        <f>H215</f>
        <v>970</v>
      </c>
    </row>
    <row r="215" spans="1:8" ht="13.5" customHeight="1">
      <c r="A215" s="82" t="s">
        <v>288</v>
      </c>
      <c r="B215" s="4" t="s">
        <v>426</v>
      </c>
      <c r="C215" s="5" t="s">
        <v>197</v>
      </c>
      <c r="D215" s="6" t="s">
        <v>195</v>
      </c>
      <c r="E215" s="6" t="s">
        <v>292</v>
      </c>
      <c r="F215" s="7" t="s">
        <v>289</v>
      </c>
      <c r="G215" s="77">
        <f>2857-1908</f>
        <v>949</v>
      </c>
      <c r="H215" s="77">
        <f>2921-1951</f>
        <v>970</v>
      </c>
    </row>
    <row r="216" spans="1:8" ht="47.25" customHeight="1">
      <c r="A216" s="82" t="s">
        <v>428</v>
      </c>
      <c r="B216" s="4" t="s">
        <v>426</v>
      </c>
      <c r="C216" s="5" t="s">
        <v>197</v>
      </c>
      <c r="D216" s="6" t="s">
        <v>195</v>
      </c>
      <c r="E216" s="6" t="s">
        <v>107</v>
      </c>
      <c r="F216" s="7"/>
      <c r="G216" s="77">
        <f>G217</f>
        <v>3298</v>
      </c>
      <c r="H216" s="77">
        <f>H217</f>
        <v>3372</v>
      </c>
    </row>
    <row r="217" spans="1:8" ht="18.75" customHeight="1">
      <c r="A217" s="82" t="s">
        <v>288</v>
      </c>
      <c r="B217" s="4" t="s">
        <v>426</v>
      </c>
      <c r="C217" s="5" t="s">
        <v>197</v>
      </c>
      <c r="D217" s="6" t="s">
        <v>195</v>
      </c>
      <c r="E217" s="6" t="s">
        <v>107</v>
      </c>
      <c r="F217" s="7" t="s">
        <v>289</v>
      </c>
      <c r="G217" s="77">
        <f>3298</f>
        <v>3298</v>
      </c>
      <c r="H217" s="77">
        <f>3372</f>
        <v>3372</v>
      </c>
    </row>
    <row r="218" spans="1:8" ht="45" customHeight="1">
      <c r="A218" s="82" t="s">
        <v>347</v>
      </c>
      <c r="B218" s="4" t="s">
        <v>426</v>
      </c>
      <c r="C218" s="5" t="s">
        <v>197</v>
      </c>
      <c r="D218" s="6" t="s">
        <v>195</v>
      </c>
      <c r="E218" s="6" t="s">
        <v>348</v>
      </c>
      <c r="F218" s="7"/>
      <c r="G218" s="77">
        <f>G219</f>
        <v>1908</v>
      </c>
      <c r="H218" s="77">
        <f>H219</f>
        <v>1951</v>
      </c>
    </row>
    <row r="219" spans="1:8" ht="18.75" customHeight="1">
      <c r="A219" s="82" t="s">
        <v>288</v>
      </c>
      <c r="B219" s="4" t="s">
        <v>426</v>
      </c>
      <c r="C219" s="5" t="s">
        <v>197</v>
      </c>
      <c r="D219" s="6" t="s">
        <v>195</v>
      </c>
      <c r="E219" s="6" t="s">
        <v>348</v>
      </c>
      <c r="F219" s="7" t="s">
        <v>289</v>
      </c>
      <c r="G219" s="77">
        <v>1908</v>
      </c>
      <c r="H219" s="77">
        <v>1951</v>
      </c>
    </row>
    <row r="220" spans="1:8" ht="14.25" customHeight="1">
      <c r="A220" s="82" t="s">
        <v>317</v>
      </c>
      <c r="B220" s="4" t="s">
        <v>426</v>
      </c>
      <c r="C220" s="5" t="s">
        <v>197</v>
      </c>
      <c r="D220" s="6" t="s">
        <v>195</v>
      </c>
      <c r="E220" s="6" t="s">
        <v>318</v>
      </c>
      <c r="F220" s="7"/>
      <c r="G220" s="77">
        <f>G221</f>
        <v>2613</v>
      </c>
      <c r="H220" s="77">
        <f>H221</f>
        <v>2671</v>
      </c>
    </row>
    <row r="221" spans="1:8" ht="48" customHeight="1">
      <c r="A221" s="80" t="s">
        <v>319</v>
      </c>
      <c r="B221" s="4" t="s">
        <v>426</v>
      </c>
      <c r="C221" s="5" t="s">
        <v>197</v>
      </c>
      <c r="D221" s="6" t="s">
        <v>195</v>
      </c>
      <c r="E221" s="6" t="s">
        <v>320</v>
      </c>
      <c r="F221" s="7"/>
      <c r="G221" s="77">
        <f>G222</f>
        <v>2613</v>
      </c>
      <c r="H221" s="77">
        <f>H222</f>
        <v>2671</v>
      </c>
    </row>
    <row r="222" spans="1:8" ht="30" customHeight="1">
      <c r="A222" s="80" t="s">
        <v>237</v>
      </c>
      <c r="B222" s="4" t="s">
        <v>426</v>
      </c>
      <c r="C222" s="5" t="s">
        <v>197</v>
      </c>
      <c r="D222" s="6" t="s">
        <v>195</v>
      </c>
      <c r="E222" s="6" t="s">
        <v>320</v>
      </c>
      <c r="F222" s="7" t="s">
        <v>238</v>
      </c>
      <c r="G222" s="77">
        <v>2613</v>
      </c>
      <c r="H222" s="77">
        <v>2671</v>
      </c>
    </row>
    <row r="223" spans="1:8" ht="30.75" customHeight="1">
      <c r="A223" s="80" t="s">
        <v>152</v>
      </c>
      <c r="B223" s="4" t="s">
        <v>426</v>
      </c>
      <c r="C223" s="5" t="s">
        <v>197</v>
      </c>
      <c r="D223" s="7" t="s">
        <v>195</v>
      </c>
      <c r="E223" s="6" t="s">
        <v>350</v>
      </c>
      <c r="F223" s="7"/>
      <c r="G223" s="77">
        <f>G224</f>
        <v>33416</v>
      </c>
      <c r="H223" s="77">
        <f>H224</f>
        <v>34160</v>
      </c>
    </row>
    <row r="224" spans="1:8" ht="14.25" customHeight="1">
      <c r="A224" s="82" t="s">
        <v>250</v>
      </c>
      <c r="B224" s="4" t="s">
        <v>426</v>
      </c>
      <c r="C224" s="5" t="s">
        <v>197</v>
      </c>
      <c r="D224" s="7" t="s">
        <v>195</v>
      </c>
      <c r="E224" s="6" t="s">
        <v>350</v>
      </c>
      <c r="F224" s="7" t="s">
        <v>251</v>
      </c>
      <c r="G224" s="77">
        <v>33416</v>
      </c>
      <c r="H224" s="77">
        <v>34160</v>
      </c>
    </row>
    <row r="225" spans="1:8" ht="16.5" customHeight="1">
      <c r="A225" s="80" t="s">
        <v>229</v>
      </c>
      <c r="B225" s="4" t="s">
        <v>426</v>
      </c>
      <c r="C225" s="5" t="s">
        <v>197</v>
      </c>
      <c r="D225" s="6" t="s">
        <v>196</v>
      </c>
      <c r="E225" s="6"/>
      <c r="F225" s="7"/>
      <c r="G225" s="77">
        <f>G226</f>
        <v>190045</v>
      </c>
      <c r="H225" s="77">
        <f>H226</f>
        <v>194272</v>
      </c>
    </row>
    <row r="226" spans="1:8" ht="15.75" customHeight="1">
      <c r="A226" s="80" t="s">
        <v>229</v>
      </c>
      <c r="B226" s="4" t="s">
        <v>426</v>
      </c>
      <c r="C226" s="5" t="s">
        <v>197</v>
      </c>
      <c r="D226" s="6" t="s">
        <v>196</v>
      </c>
      <c r="E226" s="6" t="s">
        <v>322</v>
      </c>
      <c r="F226" s="7"/>
      <c r="G226" s="77">
        <f>G227+G229+G231+G233+G235</f>
        <v>190045</v>
      </c>
      <c r="H226" s="77">
        <f>H227+H229+H231+H233+H235</f>
        <v>194272</v>
      </c>
    </row>
    <row r="227" spans="1:8" ht="15.75" customHeight="1">
      <c r="A227" s="80" t="s">
        <v>323</v>
      </c>
      <c r="B227" s="4" t="s">
        <v>426</v>
      </c>
      <c r="C227" s="5" t="s">
        <v>197</v>
      </c>
      <c r="D227" s="6" t="s">
        <v>196</v>
      </c>
      <c r="E227" s="6" t="s">
        <v>324</v>
      </c>
      <c r="F227" s="7"/>
      <c r="G227" s="77">
        <f>G228</f>
        <v>29626</v>
      </c>
      <c r="H227" s="77">
        <f>H228</f>
        <v>30285</v>
      </c>
    </row>
    <row r="228" spans="1:8" ht="29.25" customHeight="1">
      <c r="A228" s="80" t="s">
        <v>237</v>
      </c>
      <c r="B228" s="4" t="s">
        <v>426</v>
      </c>
      <c r="C228" s="5" t="s">
        <v>197</v>
      </c>
      <c r="D228" s="6" t="s">
        <v>196</v>
      </c>
      <c r="E228" s="6" t="s">
        <v>324</v>
      </c>
      <c r="F228" s="7" t="s">
        <v>238</v>
      </c>
      <c r="G228" s="77">
        <v>29626</v>
      </c>
      <c r="H228" s="77">
        <v>30285</v>
      </c>
    </row>
    <row r="229" spans="1:8" ht="45" customHeight="1">
      <c r="A229" s="80" t="s">
        <v>325</v>
      </c>
      <c r="B229" s="4" t="s">
        <v>426</v>
      </c>
      <c r="C229" s="5" t="s">
        <v>197</v>
      </c>
      <c r="D229" s="6" t="s">
        <v>196</v>
      </c>
      <c r="E229" s="6" t="s">
        <v>326</v>
      </c>
      <c r="F229" s="7"/>
      <c r="G229" s="77">
        <f>G230</f>
        <v>106336</v>
      </c>
      <c r="H229" s="77">
        <f>H230</f>
        <v>108700</v>
      </c>
    </row>
    <row r="230" spans="1:8" ht="28.5" customHeight="1">
      <c r="A230" s="80" t="s">
        <v>237</v>
      </c>
      <c r="B230" s="4" t="s">
        <v>426</v>
      </c>
      <c r="C230" s="5" t="s">
        <v>197</v>
      </c>
      <c r="D230" s="6" t="s">
        <v>196</v>
      </c>
      <c r="E230" s="6" t="s">
        <v>326</v>
      </c>
      <c r="F230" s="7" t="s">
        <v>238</v>
      </c>
      <c r="G230" s="77">
        <v>106336</v>
      </c>
      <c r="H230" s="77">
        <v>108700</v>
      </c>
    </row>
    <row r="231" spans="1:8" ht="15.75" customHeight="1">
      <c r="A231" s="80" t="s">
        <v>327</v>
      </c>
      <c r="B231" s="4" t="s">
        <v>426</v>
      </c>
      <c r="C231" s="5" t="s">
        <v>197</v>
      </c>
      <c r="D231" s="6" t="s">
        <v>196</v>
      </c>
      <c r="E231" s="6" t="s">
        <v>328</v>
      </c>
      <c r="F231" s="7"/>
      <c r="G231" s="77">
        <f>G232</f>
        <v>30366</v>
      </c>
      <c r="H231" s="77">
        <f>H232</f>
        <v>31041</v>
      </c>
    </row>
    <row r="232" spans="1:8" ht="29.25" customHeight="1">
      <c r="A232" s="80" t="s">
        <v>237</v>
      </c>
      <c r="B232" s="4" t="s">
        <v>426</v>
      </c>
      <c r="C232" s="5" t="s">
        <v>197</v>
      </c>
      <c r="D232" s="6" t="s">
        <v>196</v>
      </c>
      <c r="E232" s="6" t="s">
        <v>328</v>
      </c>
      <c r="F232" s="7" t="s">
        <v>238</v>
      </c>
      <c r="G232" s="77">
        <v>30366</v>
      </c>
      <c r="H232" s="77">
        <v>31041</v>
      </c>
    </row>
    <row r="233" spans="1:8" ht="19.5" customHeight="1">
      <c r="A233" s="80" t="s">
        <v>329</v>
      </c>
      <c r="B233" s="4" t="s">
        <v>426</v>
      </c>
      <c r="C233" s="5" t="s">
        <v>197</v>
      </c>
      <c r="D233" s="6" t="s">
        <v>196</v>
      </c>
      <c r="E233" s="6" t="s">
        <v>330</v>
      </c>
      <c r="F233" s="7"/>
      <c r="G233" s="77">
        <f>G234</f>
        <v>3428</v>
      </c>
      <c r="H233" s="77">
        <f>H234</f>
        <v>3505</v>
      </c>
    </row>
    <row r="234" spans="1:8" ht="30" customHeight="1">
      <c r="A234" s="80" t="s">
        <v>237</v>
      </c>
      <c r="B234" s="4" t="s">
        <v>426</v>
      </c>
      <c r="C234" s="5" t="s">
        <v>197</v>
      </c>
      <c r="D234" s="6" t="s">
        <v>196</v>
      </c>
      <c r="E234" s="6" t="s">
        <v>330</v>
      </c>
      <c r="F234" s="7" t="s">
        <v>238</v>
      </c>
      <c r="G234" s="77">
        <v>3428</v>
      </c>
      <c r="H234" s="77">
        <v>3505</v>
      </c>
    </row>
    <row r="235" spans="1:8" ht="30" customHeight="1">
      <c r="A235" s="82" t="s">
        <v>429</v>
      </c>
      <c r="B235" s="4" t="s">
        <v>426</v>
      </c>
      <c r="C235" s="5" t="s">
        <v>197</v>
      </c>
      <c r="D235" s="6" t="s">
        <v>196</v>
      </c>
      <c r="E235" s="6" t="s">
        <v>331</v>
      </c>
      <c r="F235" s="7"/>
      <c r="G235" s="77">
        <f>G236</f>
        <v>20289</v>
      </c>
      <c r="H235" s="77">
        <f>H236</f>
        <v>20741</v>
      </c>
    </row>
    <row r="236" spans="1:8" ht="27.75" customHeight="1">
      <c r="A236" s="80" t="s">
        <v>237</v>
      </c>
      <c r="B236" s="4" t="s">
        <v>426</v>
      </c>
      <c r="C236" s="5" t="s">
        <v>197</v>
      </c>
      <c r="D236" s="6" t="s">
        <v>196</v>
      </c>
      <c r="E236" s="6" t="s">
        <v>331</v>
      </c>
      <c r="F236" s="7" t="s">
        <v>238</v>
      </c>
      <c r="G236" s="77">
        <v>20289</v>
      </c>
      <c r="H236" s="77">
        <v>20741</v>
      </c>
    </row>
    <row r="237" spans="1:8" ht="30" customHeight="1">
      <c r="A237" s="85" t="s">
        <v>216</v>
      </c>
      <c r="B237" s="4" t="s">
        <v>426</v>
      </c>
      <c r="C237" s="5" t="s">
        <v>197</v>
      </c>
      <c r="D237" s="6" t="s">
        <v>197</v>
      </c>
      <c r="E237" s="6"/>
      <c r="F237" s="7"/>
      <c r="G237" s="77">
        <f>G238</f>
        <v>15646</v>
      </c>
      <c r="H237" s="77">
        <f>H238</f>
        <v>15994</v>
      </c>
    </row>
    <row r="238" spans="1:8" ht="30" customHeight="1">
      <c r="A238" s="80" t="s">
        <v>332</v>
      </c>
      <c r="B238" s="4" t="s">
        <v>426</v>
      </c>
      <c r="C238" s="5" t="s">
        <v>197</v>
      </c>
      <c r="D238" s="6" t="s">
        <v>197</v>
      </c>
      <c r="E238" s="6" t="s">
        <v>333</v>
      </c>
      <c r="F238" s="7"/>
      <c r="G238" s="77">
        <f>G239</f>
        <v>15646</v>
      </c>
      <c r="H238" s="77">
        <f>H239</f>
        <v>15994</v>
      </c>
    </row>
    <row r="239" spans="1:8" ht="15.75" customHeight="1">
      <c r="A239" s="80" t="s">
        <v>334</v>
      </c>
      <c r="B239" s="4" t="s">
        <v>426</v>
      </c>
      <c r="C239" s="5" t="s">
        <v>197</v>
      </c>
      <c r="D239" s="6" t="s">
        <v>197</v>
      </c>
      <c r="E239" s="6" t="s">
        <v>333</v>
      </c>
      <c r="F239" s="7" t="s">
        <v>172</v>
      </c>
      <c r="G239" s="77">
        <v>15646</v>
      </c>
      <c r="H239" s="77">
        <v>15994</v>
      </c>
    </row>
    <row r="240" spans="1:8" ht="15" customHeight="1">
      <c r="A240" s="78" t="s">
        <v>222</v>
      </c>
      <c r="B240" s="4" t="s">
        <v>426</v>
      </c>
      <c r="C240" s="5" t="s">
        <v>223</v>
      </c>
      <c r="D240" s="6"/>
      <c r="E240" s="6"/>
      <c r="F240" s="7"/>
      <c r="G240" s="77">
        <f aca="true" t="shared" si="16" ref="G240:H244">G241</f>
        <v>600</v>
      </c>
      <c r="H240" s="77">
        <f t="shared" si="16"/>
        <v>608</v>
      </c>
    </row>
    <row r="241" spans="1:8" ht="15.75" customHeight="1">
      <c r="A241" s="78" t="s">
        <v>225</v>
      </c>
      <c r="B241" s="4" t="s">
        <v>426</v>
      </c>
      <c r="C241" s="5" t="s">
        <v>223</v>
      </c>
      <c r="D241" s="6"/>
      <c r="E241" s="6"/>
      <c r="F241" s="7"/>
      <c r="G241" s="77">
        <f t="shared" si="16"/>
        <v>600</v>
      </c>
      <c r="H241" s="77">
        <f t="shared" si="16"/>
        <v>608</v>
      </c>
    </row>
    <row r="242" spans="1:8" ht="15" customHeight="1">
      <c r="A242" s="80" t="s">
        <v>272</v>
      </c>
      <c r="B242" s="4" t="s">
        <v>426</v>
      </c>
      <c r="C242" s="5" t="s">
        <v>271</v>
      </c>
      <c r="D242" s="6" t="s">
        <v>196</v>
      </c>
      <c r="E242" s="6"/>
      <c r="F242" s="7"/>
      <c r="G242" s="77">
        <f t="shared" si="16"/>
        <v>600</v>
      </c>
      <c r="H242" s="77">
        <f t="shared" si="16"/>
        <v>608</v>
      </c>
    </row>
    <row r="243" spans="1:8" ht="15" customHeight="1">
      <c r="A243" s="80" t="s">
        <v>274</v>
      </c>
      <c r="B243" s="4" t="s">
        <v>426</v>
      </c>
      <c r="C243" s="5" t="s">
        <v>271</v>
      </c>
      <c r="D243" s="6" t="s">
        <v>196</v>
      </c>
      <c r="E243" s="6" t="s">
        <v>273</v>
      </c>
      <c r="F243" s="7"/>
      <c r="G243" s="77">
        <f t="shared" si="16"/>
        <v>600</v>
      </c>
      <c r="H243" s="77">
        <f t="shared" si="16"/>
        <v>608</v>
      </c>
    </row>
    <row r="244" spans="1:8" ht="18" customHeight="1">
      <c r="A244" s="80" t="s">
        <v>269</v>
      </c>
      <c r="B244" s="4" t="s">
        <v>426</v>
      </c>
      <c r="C244" s="5" t="s">
        <v>271</v>
      </c>
      <c r="D244" s="6" t="s">
        <v>196</v>
      </c>
      <c r="E244" s="6" t="s">
        <v>275</v>
      </c>
      <c r="F244" s="7"/>
      <c r="G244" s="77">
        <f t="shared" si="16"/>
        <v>600</v>
      </c>
      <c r="H244" s="77">
        <f t="shared" si="16"/>
        <v>608</v>
      </c>
    </row>
    <row r="245" spans="1:8" ht="60" customHeight="1">
      <c r="A245" s="80" t="s">
        <v>349</v>
      </c>
      <c r="B245" s="4" t="s">
        <v>426</v>
      </c>
      <c r="C245" s="5" t="s">
        <v>271</v>
      </c>
      <c r="D245" s="6" t="s">
        <v>196</v>
      </c>
      <c r="E245" s="6" t="s">
        <v>167</v>
      </c>
      <c r="F245" s="7" t="s">
        <v>270</v>
      </c>
      <c r="G245" s="77">
        <f>367+233</f>
        <v>600</v>
      </c>
      <c r="H245" s="77">
        <f>375+233</f>
        <v>608</v>
      </c>
    </row>
    <row r="246" spans="1:8" ht="60.75" customHeight="1">
      <c r="A246" s="76" t="s">
        <v>430</v>
      </c>
      <c r="B246" s="4" t="s">
        <v>431</v>
      </c>
      <c r="C246" s="5"/>
      <c r="D246" s="6"/>
      <c r="E246" s="6"/>
      <c r="F246" s="7"/>
      <c r="G246" s="77">
        <f>G247+G294+G298</f>
        <v>1347890.4</v>
      </c>
      <c r="H246" s="77">
        <f>H247+H294+H298</f>
        <v>1369465.4</v>
      </c>
    </row>
    <row r="247" spans="1:8" ht="15" customHeight="1">
      <c r="A247" s="78" t="s">
        <v>217</v>
      </c>
      <c r="B247" s="4" t="s">
        <v>431</v>
      </c>
      <c r="C247" s="5" t="s">
        <v>200</v>
      </c>
      <c r="D247" s="6"/>
      <c r="E247" s="6"/>
      <c r="F247" s="7"/>
      <c r="G247" s="77">
        <f>G248+G252+G274+G281+G270</f>
        <v>1334777.4</v>
      </c>
      <c r="H247" s="77">
        <f>H248+H252+H274+H281+H270</f>
        <v>1356345.4</v>
      </c>
    </row>
    <row r="248" spans="1:8" ht="15.75" customHeight="1">
      <c r="A248" s="78" t="s">
        <v>218</v>
      </c>
      <c r="B248" s="4" t="s">
        <v>431</v>
      </c>
      <c r="C248" s="5" t="s">
        <v>200</v>
      </c>
      <c r="D248" s="6" t="s">
        <v>195</v>
      </c>
      <c r="E248" s="6"/>
      <c r="F248" s="7"/>
      <c r="G248" s="77">
        <f aca="true" t="shared" si="17" ref="G248:H250">G249</f>
        <v>456522</v>
      </c>
      <c r="H248" s="77">
        <f t="shared" si="17"/>
        <v>466673</v>
      </c>
    </row>
    <row r="249" spans="1:8" ht="18" customHeight="1">
      <c r="A249" s="80" t="s">
        <v>336</v>
      </c>
      <c r="B249" s="4" t="s">
        <v>431</v>
      </c>
      <c r="C249" s="5" t="s">
        <v>200</v>
      </c>
      <c r="D249" s="6" t="s">
        <v>195</v>
      </c>
      <c r="E249" s="6" t="s">
        <v>337</v>
      </c>
      <c r="F249" s="7"/>
      <c r="G249" s="77">
        <f t="shared" si="17"/>
        <v>456522</v>
      </c>
      <c r="H249" s="77">
        <f t="shared" si="17"/>
        <v>466673</v>
      </c>
    </row>
    <row r="250" spans="1:8" ht="30.75" customHeight="1">
      <c r="A250" s="80" t="s">
        <v>332</v>
      </c>
      <c r="B250" s="4" t="s">
        <v>431</v>
      </c>
      <c r="C250" s="5" t="s">
        <v>200</v>
      </c>
      <c r="D250" s="6" t="s">
        <v>195</v>
      </c>
      <c r="E250" s="6" t="s">
        <v>337</v>
      </c>
      <c r="F250" s="7"/>
      <c r="G250" s="77">
        <f t="shared" si="17"/>
        <v>456522</v>
      </c>
      <c r="H250" s="77">
        <f t="shared" si="17"/>
        <v>466673</v>
      </c>
    </row>
    <row r="251" spans="1:8" ht="19.5" customHeight="1">
      <c r="A251" s="80" t="s">
        <v>334</v>
      </c>
      <c r="B251" s="4" t="s">
        <v>431</v>
      </c>
      <c r="C251" s="5" t="s">
        <v>200</v>
      </c>
      <c r="D251" s="6" t="s">
        <v>195</v>
      </c>
      <c r="E251" s="6" t="s">
        <v>337</v>
      </c>
      <c r="F251" s="7" t="s">
        <v>172</v>
      </c>
      <c r="G251" s="77">
        <v>456522</v>
      </c>
      <c r="H251" s="77">
        <v>466673</v>
      </c>
    </row>
    <row r="252" spans="1:8" ht="15.75" customHeight="1">
      <c r="A252" s="78" t="s">
        <v>219</v>
      </c>
      <c r="B252" s="4" t="s">
        <v>431</v>
      </c>
      <c r="C252" s="5" t="s">
        <v>200</v>
      </c>
      <c r="D252" s="6" t="s">
        <v>205</v>
      </c>
      <c r="E252" s="6"/>
      <c r="F252" s="7"/>
      <c r="G252" s="77">
        <f>G253+G256+G259+G262</f>
        <v>818078.4</v>
      </c>
      <c r="H252" s="77">
        <f>H253+H256+H259+H262</f>
        <v>827830.4</v>
      </c>
    </row>
    <row r="253" spans="1:8" ht="28.5" customHeight="1">
      <c r="A253" s="80" t="s">
        <v>20</v>
      </c>
      <c r="B253" s="4" t="s">
        <v>431</v>
      </c>
      <c r="C253" s="5" t="s">
        <v>200</v>
      </c>
      <c r="D253" s="6" t="s">
        <v>205</v>
      </c>
      <c r="E253" s="6" t="s">
        <v>21</v>
      </c>
      <c r="F253" s="7"/>
      <c r="G253" s="77">
        <f>G254</f>
        <v>164281.6</v>
      </c>
      <c r="H253" s="77">
        <f>H254</f>
        <v>172459.6</v>
      </c>
    </row>
    <row r="254" spans="1:8" ht="31.5" customHeight="1">
      <c r="A254" s="80" t="s">
        <v>332</v>
      </c>
      <c r="B254" s="4" t="s">
        <v>431</v>
      </c>
      <c r="C254" s="5" t="s">
        <v>200</v>
      </c>
      <c r="D254" s="6" t="s">
        <v>205</v>
      </c>
      <c r="E254" s="6" t="s">
        <v>22</v>
      </c>
      <c r="F254" s="7"/>
      <c r="G254" s="77">
        <f>G255</f>
        <v>164281.6</v>
      </c>
      <c r="H254" s="77">
        <f>H255</f>
        <v>172459.6</v>
      </c>
    </row>
    <row r="255" spans="1:8" ht="16.5" customHeight="1">
      <c r="A255" s="80" t="s">
        <v>334</v>
      </c>
      <c r="B255" s="4" t="s">
        <v>431</v>
      </c>
      <c r="C255" s="5" t="s">
        <v>200</v>
      </c>
      <c r="D255" s="6" t="s">
        <v>205</v>
      </c>
      <c r="E255" s="6" t="s">
        <v>22</v>
      </c>
      <c r="F255" s="7" t="s">
        <v>172</v>
      </c>
      <c r="G255" s="77">
        <v>164281.6</v>
      </c>
      <c r="H255" s="77">
        <v>172459.6</v>
      </c>
    </row>
    <row r="256" spans="1:8" ht="18.75" customHeight="1">
      <c r="A256" s="80" t="s">
        <v>23</v>
      </c>
      <c r="B256" s="4" t="s">
        <v>431</v>
      </c>
      <c r="C256" s="5" t="s">
        <v>200</v>
      </c>
      <c r="D256" s="6" t="s">
        <v>205</v>
      </c>
      <c r="E256" s="6" t="s">
        <v>24</v>
      </c>
      <c r="F256" s="7"/>
      <c r="G256" s="77">
        <f>G257</f>
        <v>67146</v>
      </c>
      <c r="H256" s="77">
        <f>H257</f>
        <v>68639</v>
      </c>
    </row>
    <row r="257" spans="1:8" ht="30" customHeight="1">
      <c r="A257" s="80" t="s">
        <v>332</v>
      </c>
      <c r="B257" s="4" t="s">
        <v>431</v>
      </c>
      <c r="C257" s="5" t="s">
        <v>200</v>
      </c>
      <c r="D257" s="6" t="s">
        <v>205</v>
      </c>
      <c r="E257" s="6" t="s">
        <v>25</v>
      </c>
      <c r="F257" s="7"/>
      <c r="G257" s="77">
        <f>G258</f>
        <v>67146</v>
      </c>
      <c r="H257" s="77">
        <f>H258</f>
        <v>68639</v>
      </c>
    </row>
    <row r="258" spans="1:8" ht="17.25" customHeight="1">
      <c r="A258" s="80" t="s">
        <v>334</v>
      </c>
      <c r="B258" s="4" t="s">
        <v>431</v>
      </c>
      <c r="C258" s="5" t="s">
        <v>200</v>
      </c>
      <c r="D258" s="6" t="s">
        <v>205</v>
      </c>
      <c r="E258" s="6" t="s">
        <v>25</v>
      </c>
      <c r="F258" s="7" t="s">
        <v>172</v>
      </c>
      <c r="G258" s="77">
        <v>67146</v>
      </c>
      <c r="H258" s="77">
        <v>68639</v>
      </c>
    </row>
    <row r="259" spans="1:8" ht="16.5" customHeight="1">
      <c r="A259" s="80" t="s">
        <v>26</v>
      </c>
      <c r="B259" s="4" t="s">
        <v>431</v>
      </c>
      <c r="C259" s="5" t="s">
        <v>200</v>
      </c>
      <c r="D259" s="6" t="s">
        <v>205</v>
      </c>
      <c r="E259" s="6" t="s">
        <v>27</v>
      </c>
      <c r="F259" s="7"/>
      <c r="G259" s="77">
        <f>G260</f>
        <v>6581.4</v>
      </c>
      <c r="H259" s="77">
        <f>H260</f>
        <v>6662.4</v>
      </c>
    </row>
    <row r="260" spans="1:8" ht="29.25" customHeight="1">
      <c r="A260" s="80" t="s">
        <v>332</v>
      </c>
      <c r="B260" s="4" t="s">
        <v>431</v>
      </c>
      <c r="C260" s="5" t="s">
        <v>200</v>
      </c>
      <c r="D260" s="6" t="s">
        <v>205</v>
      </c>
      <c r="E260" s="6" t="s">
        <v>28</v>
      </c>
      <c r="F260" s="7"/>
      <c r="G260" s="77">
        <f>G261</f>
        <v>6581.4</v>
      </c>
      <c r="H260" s="77">
        <f>H261</f>
        <v>6662.4</v>
      </c>
    </row>
    <row r="261" spans="1:8" ht="18" customHeight="1">
      <c r="A261" s="80" t="s">
        <v>334</v>
      </c>
      <c r="B261" s="4" t="s">
        <v>431</v>
      </c>
      <c r="C261" s="5" t="s">
        <v>200</v>
      </c>
      <c r="D261" s="6" t="s">
        <v>205</v>
      </c>
      <c r="E261" s="6" t="s">
        <v>28</v>
      </c>
      <c r="F261" s="7" t="s">
        <v>172</v>
      </c>
      <c r="G261" s="77">
        <v>6581.4</v>
      </c>
      <c r="H261" s="77">
        <v>6662.4</v>
      </c>
    </row>
    <row r="262" spans="1:8" ht="23.25" customHeight="1">
      <c r="A262" s="80" t="s">
        <v>30</v>
      </c>
      <c r="B262" s="4" t="s">
        <v>431</v>
      </c>
      <c r="C262" s="5" t="s">
        <v>200</v>
      </c>
      <c r="D262" s="6" t="s">
        <v>205</v>
      </c>
      <c r="E262" s="6" t="s">
        <v>31</v>
      </c>
      <c r="F262" s="7"/>
      <c r="G262" s="77">
        <f>G263</f>
        <v>580069.4</v>
      </c>
      <c r="H262" s="77">
        <f>H263</f>
        <v>580069.4</v>
      </c>
    </row>
    <row r="263" spans="1:8" ht="91.5" customHeight="1">
      <c r="A263" s="80" t="s">
        <v>432</v>
      </c>
      <c r="B263" s="4" t="s">
        <v>431</v>
      </c>
      <c r="C263" s="5" t="s">
        <v>200</v>
      </c>
      <c r="D263" s="6" t="s">
        <v>205</v>
      </c>
      <c r="E263" s="6" t="s">
        <v>131</v>
      </c>
      <c r="F263" s="7"/>
      <c r="G263" s="77">
        <f>G266+G264+G268</f>
        <v>580069.4</v>
      </c>
      <c r="H263" s="77">
        <f>H266+H264+H268</f>
        <v>580069.4</v>
      </c>
    </row>
    <row r="264" spans="1:8" ht="66" customHeight="1">
      <c r="A264" s="80" t="s">
        <v>367</v>
      </c>
      <c r="B264" s="83" t="s">
        <v>431</v>
      </c>
      <c r="C264" s="5" t="s">
        <v>200</v>
      </c>
      <c r="D264" s="6" t="s">
        <v>205</v>
      </c>
      <c r="E264" s="6" t="s">
        <v>368</v>
      </c>
      <c r="F264" s="84"/>
      <c r="G264" s="77">
        <f>G265</f>
        <v>500739.2</v>
      </c>
      <c r="H264" s="77">
        <f>H265</f>
        <v>500739.2</v>
      </c>
    </row>
    <row r="265" spans="1:8" ht="16.5" customHeight="1">
      <c r="A265" s="80" t="s">
        <v>334</v>
      </c>
      <c r="B265" s="83" t="s">
        <v>431</v>
      </c>
      <c r="C265" s="5" t="s">
        <v>200</v>
      </c>
      <c r="D265" s="6" t="s">
        <v>205</v>
      </c>
      <c r="E265" s="6" t="s">
        <v>368</v>
      </c>
      <c r="F265" s="7" t="s">
        <v>172</v>
      </c>
      <c r="G265" s="77">
        <v>500739.2</v>
      </c>
      <c r="H265" s="77">
        <v>500739.2</v>
      </c>
    </row>
    <row r="266" spans="1:8" ht="75.75" customHeight="1">
      <c r="A266" s="80" t="s">
        <v>110</v>
      </c>
      <c r="B266" s="4" t="s">
        <v>431</v>
      </c>
      <c r="C266" s="5" t="s">
        <v>200</v>
      </c>
      <c r="D266" s="6" t="s">
        <v>205</v>
      </c>
      <c r="E266" s="6" t="s">
        <v>132</v>
      </c>
      <c r="F266" s="7"/>
      <c r="G266" s="77">
        <f>G267</f>
        <v>545.4</v>
      </c>
      <c r="H266" s="77">
        <f>H267</f>
        <v>545.4</v>
      </c>
    </row>
    <row r="267" spans="1:8" ht="35.25" customHeight="1">
      <c r="A267" s="80" t="s">
        <v>433</v>
      </c>
      <c r="B267" s="4" t="s">
        <v>431</v>
      </c>
      <c r="C267" s="5" t="s">
        <v>200</v>
      </c>
      <c r="D267" s="6" t="s">
        <v>205</v>
      </c>
      <c r="E267" s="6" t="s">
        <v>132</v>
      </c>
      <c r="F267" s="7" t="s">
        <v>238</v>
      </c>
      <c r="G267" s="77">
        <v>545.4</v>
      </c>
      <c r="H267" s="77">
        <v>545.4</v>
      </c>
    </row>
    <row r="268" spans="1:8" ht="45.75" customHeight="1">
      <c r="A268" s="80" t="s">
        <v>369</v>
      </c>
      <c r="B268" s="4" t="s">
        <v>431</v>
      </c>
      <c r="C268" s="5" t="s">
        <v>200</v>
      </c>
      <c r="D268" s="6" t="s">
        <v>205</v>
      </c>
      <c r="E268" s="6" t="s">
        <v>370</v>
      </c>
      <c r="F268" s="7"/>
      <c r="G268" s="66">
        <f>G269</f>
        <v>78784.8</v>
      </c>
      <c r="H268" s="103">
        <f>H269</f>
        <v>78784.8</v>
      </c>
    </row>
    <row r="269" spans="1:8" ht="19.5" customHeight="1">
      <c r="A269" s="80" t="s">
        <v>334</v>
      </c>
      <c r="B269" s="4" t="s">
        <v>431</v>
      </c>
      <c r="C269" s="5" t="s">
        <v>200</v>
      </c>
      <c r="D269" s="6" t="s">
        <v>205</v>
      </c>
      <c r="E269" s="6" t="s">
        <v>370</v>
      </c>
      <c r="F269" s="7" t="s">
        <v>172</v>
      </c>
      <c r="G269" s="66">
        <v>78784.8</v>
      </c>
      <c r="H269" s="77">
        <v>78784.8</v>
      </c>
    </row>
    <row r="270" spans="1:8" ht="20.25" customHeight="1">
      <c r="A270" s="78" t="s">
        <v>102</v>
      </c>
      <c r="B270" s="4" t="s">
        <v>431</v>
      </c>
      <c r="C270" s="7" t="s">
        <v>200</v>
      </c>
      <c r="D270" s="5" t="s">
        <v>196</v>
      </c>
      <c r="E270" s="6"/>
      <c r="F270" s="7"/>
      <c r="G270" s="77">
        <f aca="true" t="shared" si="18" ref="G270:H272">G271</f>
        <v>6454</v>
      </c>
      <c r="H270" s="77">
        <f t="shared" si="18"/>
        <v>6598</v>
      </c>
    </row>
    <row r="271" spans="1:8" ht="64.5" customHeight="1">
      <c r="A271" s="80" t="s">
        <v>39</v>
      </c>
      <c r="B271" s="4" t="s">
        <v>431</v>
      </c>
      <c r="C271" s="7" t="s">
        <v>200</v>
      </c>
      <c r="D271" s="4" t="s">
        <v>196</v>
      </c>
      <c r="E271" s="6" t="s">
        <v>40</v>
      </c>
      <c r="F271" s="7"/>
      <c r="G271" s="77">
        <f t="shared" si="18"/>
        <v>6454</v>
      </c>
      <c r="H271" s="77">
        <f t="shared" si="18"/>
        <v>6598</v>
      </c>
    </row>
    <row r="272" spans="1:8" ht="28.5" customHeight="1">
      <c r="A272" s="80" t="s">
        <v>332</v>
      </c>
      <c r="B272" s="4" t="s">
        <v>431</v>
      </c>
      <c r="C272" s="7" t="s">
        <v>200</v>
      </c>
      <c r="D272" s="4" t="s">
        <v>196</v>
      </c>
      <c r="E272" s="6" t="s">
        <v>41</v>
      </c>
      <c r="F272" s="7"/>
      <c r="G272" s="77">
        <f t="shared" si="18"/>
        <v>6454</v>
      </c>
      <c r="H272" s="77">
        <f t="shared" si="18"/>
        <v>6598</v>
      </c>
    </row>
    <row r="273" spans="1:8" ht="16.5" customHeight="1">
      <c r="A273" s="80" t="s">
        <v>334</v>
      </c>
      <c r="B273" s="4" t="s">
        <v>431</v>
      </c>
      <c r="C273" s="7" t="s">
        <v>200</v>
      </c>
      <c r="D273" s="4" t="s">
        <v>196</v>
      </c>
      <c r="E273" s="6" t="s">
        <v>41</v>
      </c>
      <c r="F273" s="7" t="s">
        <v>172</v>
      </c>
      <c r="G273" s="77">
        <v>6454</v>
      </c>
      <c r="H273" s="77">
        <v>6598</v>
      </c>
    </row>
    <row r="274" spans="1:8" ht="19.5" customHeight="1">
      <c r="A274" s="78" t="s">
        <v>220</v>
      </c>
      <c r="B274" s="4" t="s">
        <v>431</v>
      </c>
      <c r="C274" s="5" t="s">
        <v>200</v>
      </c>
      <c r="D274" s="6" t="s">
        <v>200</v>
      </c>
      <c r="E274" s="87"/>
      <c r="F274" s="88"/>
      <c r="G274" s="77">
        <f>G275+G278</f>
        <v>1441</v>
      </c>
      <c r="H274" s="77">
        <f>H275+H278</f>
        <v>1473</v>
      </c>
    </row>
    <row r="275" spans="1:8" ht="30.75" customHeight="1">
      <c r="A275" s="80" t="s">
        <v>32</v>
      </c>
      <c r="B275" s="4" t="s">
        <v>431</v>
      </c>
      <c r="C275" s="5" t="s">
        <v>200</v>
      </c>
      <c r="D275" s="6" t="s">
        <v>200</v>
      </c>
      <c r="E275" s="6" t="s">
        <v>33</v>
      </c>
      <c r="F275" s="7"/>
      <c r="G275" s="77">
        <f>G276</f>
        <v>139</v>
      </c>
      <c r="H275" s="77">
        <f>H276</f>
        <v>142</v>
      </c>
    </row>
    <row r="276" spans="1:8" ht="15" customHeight="1">
      <c r="A276" s="80" t="s">
        <v>34</v>
      </c>
      <c r="B276" s="4" t="s">
        <v>431</v>
      </c>
      <c r="C276" s="5" t="s">
        <v>200</v>
      </c>
      <c r="D276" s="6" t="s">
        <v>200</v>
      </c>
      <c r="E276" s="6" t="s">
        <v>35</v>
      </c>
      <c r="F276" s="7"/>
      <c r="G276" s="77">
        <f>G277</f>
        <v>139</v>
      </c>
      <c r="H276" s="77">
        <f>H277</f>
        <v>142</v>
      </c>
    </row>
    <row r="277" spans="1:8" ht="33" customHeight="1">
      <c r="A277" s="80" t="s">
        <v>237</v>
      </c>
      <c r="B277" s="4" t="s">
        <v>431</v>
      </c>
      <c r="C277" s="5" t="s">
        <v>200</v>
      </c>
      <c r="D277" s="6" t="s">
        <v>200</v>
      </c>
      <c r="E277" s="6" t="s">
        <v>35</v>
      </c>
      <c r="F277" s="7" t="s">
        <v>238</v>
      </c>
      <c r="G277" s="77">
        <v>139</v>
      </c>
      <c r="H277" s="77">
        <v>142</v>
      </c>
    </row>
    <row r="278" spans="1:8" ht="30" customHeight="1">
      <c r="A278" s="80" t="s">
        <v>434</v>
      </c>
      <c r="B278" s="4" t="s">
        <v>431</v>
      </c>
      <c r="C278" s="5" t="s">
        <v>200</v>
      </c>
      <c r="D278" s="6" t="s">
        <v>200</v>
      </c>
      <c r="E278" s="6" t="s">
        <v>80</v>
      </c>
      <c r="F278" s="7"/>
      <c r="G278" s="77">
        <f>G279</f>
        <v>1302</v>
      </c>
      <c r="H278" s="77">
        <f>H279</f>
        <v>1331</v>
      </c>
    </row>
    <row r="279" spans="1:8" ht="31.5" customHeight="1">
      <c r="A279" s="80" t="s">
        <v>435</v>
      </c>
      <c r="B279" s="4" t="s">
        <v>431</v>
      </c>
      <c r="C279" s="5" t="s">
        <v>200</v>
      </c>
      <c r="D279" s="6" t="s">
        <v>200</v>
      </c>
      <c r="E279" s="6" t="s">
        <v>92</v>
      </c>
      <c r="F279" s="88"/>
      <c r="G279" s="77">
        <f>G280</f>
        <v>1302</v>
      </c>
      <c r="H279" s="77">
        <f>H280</f>
        <v>1331</v>
      </c>
    </row>
    <row r="280" spans="1:8" ht="28.5" customHeight="1">
      <c r="A280" s="80" t="s">
        <v>237</v>
      </c>
      <c r="B280" s="4" t="s">
        <v>431</v>
      </c>
      <c r="C280" s="5" t="s">
        <v>200</v>
      </c>
      <c r="D280" s="6" t="s">
        <v>200</v>
      </c>
      <c r="E280" s="6" t="s">
        <v>92</v>
      </c>
      <c r="F280" s="7" t="s">
        <v>238</v>
      </c>
      <c r="G280" s="77">
        <v>1302</v>
      </c>
      <c r="H280" s="77">
        <v>1331</v>
      </c>
    </row>
    <row r="281" spans="1:8" ht="15.75" customHeight="1">
      <c r="A281" s="78" t="s">
        <v>221</v>
      </c>
      <c r="B281" s="4" t="s">
        <v>431</v>
      </c>
      <c r="C281" s="5" t="s">
        <v>200</v>
      </c>
      <c r="D281" s="6" t="s">
        <v>209</v>
      </c>
      <c r="E281" s="6"/>
      <c r="F281" s="7"/>
      <c r="G281" s="77">
        <f>G282+G291+G288+G285</f>
        <v>52282</v>
      </c>
      <c r="H281" s="77">
        <f>H282+H291+H288+H285</f>
        <v>53771</v>
      </c>
    </row>
    <row r="282" spans="1:8" ht="45.75" customHeight="1">
      <c r="A282" s="80" t="s">
        <v>393</v>
      </c>
      <c r="B282" s="4" t="s">
        <v>431</v>
      </c>
      <c r="C282" s="5" t="s">
        <v>200</v>
      </c>
      <c r="D282" s="6" t="s">
        <v>209</v>
      </c>
      <c r="E282" s="6" t="s">
        <v>234</v>
      </c>
      <c r="F282" s="7"/>
      <c r="G282" s="77">
        <f>G283</f>
        <v>17382</v>
      </c>
      <c r="H282" s="77">
        <f>H283</f>
        <v>18095</v>
      </c>
    </row>
    <row r="283" spans="1:8" ht="14.25" customHeight="1">
      <c r="A283" s="80" t="s">
        <v>235</v>
      </c>
      <c r="B283" s="4" t="s">
        <v>431</v>
      </c>
      <c r="C283" s="5" t="s">
        <v>200</v>
      </c>
      <c r="D283" s="6" t="s">
        <v>209</v>
      </c>
      <c r="E283" s="6" t="s">
        <v>236</v>
      </c>
      <c r="F283" s="7"/>
      <c r="G283" s="77">
        <f>G284</f>
        <v>17382</v>
      </c>
      <c r="H283" s="77">
        <f>H284</f>
        <v>18095</v>
      </c>
    </row>
    <row r="284" spans="1:8" ht="28.5" customHeight="1">
      <c r="A284" s="80" t="s">
        <v>237</v>
      </c>
      <c r="B284" s="4" t="s">
        <v>431</v>
      </c>
      <c r="C284" s="5" t="s">
        <v>200</v>
      </c>
      <c r="D284" s="6" t="s">
        <v>209</v>
      </c>
      <c r="E284" s="6" t="s">
        <v>236</v>
      </c>
      <c r="F284" s="7" t="s">
        <v>238</v>
      </c>
      <c r="G284" s="77">
        <v>17382</v>
      </c>
      <c r="H284" s="77">
        <v>18095</v>
      </c>
    </row>
    <row r="285" spans="1:8" ht="29.25" customHeight="1">
      <c r="A285" s="80" t="s">
        <v>36</v>
      </c>
      <c r="B285" s="4" t="s">
        <v>431</v>
      </c>
      <c r="C285" s="5" t="s">
        <v>200</v>
      </c>
      <c r="D285" s="6" t="s">
        <v>209</v>
      </c>
      <c r="E285" s="6" t="s">
        <v>37</v>
      </c>
      <c r="F285" s="7"/>
      <c r="G285" s="77">
        <f>G286</f>
        <v>6351</v>
      </c>
      <c r="H285" s="77">
        <f>H286</f>
        <v>6492</v>
      </c>
    </row>
    <row r="286" spans="1:8" ht="31.5" customHeight="1">
      <c r="A286" s="80" t="s">
        <v>332</v>
      </c>
      <c r="B286" s="4" t="s">
        <v>431</v>
      </c>
      <c r="C286" s="5" t="s">
        <v>200</v>
      </c>
      <c r="D286" s="6" t="s">
        <v>209</v>
      </c>
      <c r="E286" s="6" t="s">
        <v>38</v>
      </c>
      <c r="F286" s="7"/>
      <c r="G286" s="77">
        <f>G287</f>
        <v>6351</v>
      </c>
      <c r="H286" s="77">
        <f>H287</f>
        <v>6492</v>
      </c>
    </row>
    <row r="287" spans="1:8" ht="17.25" customHeight="1">
      <c r="A287" s="80" t="s">
        <v>334</v>
      </c>
      <c r="B287" s="4" t="s">
        <v>431</v>
      </c>
      <c r="C287" s="5" t="s">
        <v>200</v>
      </c>
      <c r="D287" s="6" t="s">
        <v>209</v>
      </c>
      <c r="E287" s="6" t="s">
        <v>38</v>
      </c>
      <c r="F287" s="7" t="s">
        <v>172</v>
      </c>
      <c r="G287" s="77">
        <v>6351</v>
      </c>
      <c r="H287" s="77">
        <v>6492</v>
      </c>
    </row>
    <row r="288" spans="1:8" ht="17.25" customHeight="1">
      <c r="A288" s="80" t="s">
        <v>69</v>
      </c>
      <c r="B288" s="4" t="s">
        <v>431</v>
      </c>
      <c r="C288" s="5" t="s">
        <v>200</v>
      </c>
      <c r="D288" s="6" t="s">
        <v>209</v>
      </c>
      <c r="E288" s="6" t="s">
        <v>436</v>
      </c>
      <c r="F288" s="7"/>
      <c r="G288" s="77">
        <f>G289</f>
        <v>329</v>
      </c>
      <c r="H288" s="77">
        <f>H289</f>
        <v>336</v>
      </c>
    </row>
    <row r="289" spans="1:8" ht="29.25" customHeight="1">
      <c r="A289" s="80" t="s">
        <v>437</v>
      </c>
      <c r="B289" s="4" t="s">
        <v>431</v>
      </c>
      <c r="C289" s="5" t="s">
        <v>200</v>
      </c>
      <c r="D289" s="6" t="s">
        <v>209</v>
      </c>
      <c r="E289" s="6" t="s">
        <v>70</v>
      </c>
      <c r="F289" s="7"/>
      <c r="G289" s="77">
        <f>G290</f>
        <v>329</v>
      </c>
      <c r="H289" s="77">
        <f>H290</f>
        <v>336</v>
      </c>
    </row>
    <row r="290" spans="1:8" ht="28.5" customHeight="1">
      <c r="A290" s="80" t="s">
        <v>237</v>
      </c>
      <c r="B290" s="4" t="s">
        <v>431</v>
      </c>
      <c r="C290" s="5" t="s">
        <v>200</v>
      </c>
      <c r="D290" s="6" t="s">
        <v>209</v>
      </c>
      <c r="E290" s="6" t="s">
        <v>70</v>
      </c>
      <c r="F290" s="7" t="s">
        <v>238</v>
      </c>
      <c r="G290" s="77">
        <v>329</v>
      </c>
      <c r="H290" s="77">
        <v>336</v>
      </c>
    </row>
    <row r="291" spans="1:8" ht="60" customHeight="1">
      <c r="A291" s="80" t="s">
        <v>39</v>
      </c>
      <c r="B291" s="4" t="s">
        <v>431</v>
      </c>
      <c r="C291" s="4" t="s">
        <v>200</v>
      </c>
      <c r="D291" s="4" t="s">
        <v>209</v>
      </c>
      <c r="E291" s="6" t="s">
        <v>40</v>
      </c>
      <c r="F291" s="7"/>
      <c r="G291" s="77">
        <f>G292</f>
        <v>28220</v>
      </c>
      <c r="H291" s="77">
        <f>H292</f>
        <v>28848</v>
      </c>
    </row>
    <row r="292" spans="1:8" ht="31.5" customHeight="1">
      <c r="A292" s="80" t="s">
        <v>332</v>
      </c>
      <c r="B292" s="4" t="s">
        <v>431</v>
      </c>
      <c r="C292" s="4" t="s">
        <v>200</v>
      </c>
      <c r="D292" s="4" t="s">
        <v>209</v>
      </c>
      <c r="E292" s="6" t="s">
        <v>41</v>
      </c>
      <c r="F292" s="7"/>
      <c r="G292" s="77">
        <f>G293</f>
        <v>28220</v>
      </c>
      <c r="H292" s="77">
        <f>H293</f>
        <v>28848</v>
      </c>
    </row>
    <row r="293" spans="1:8" ht="18" customHeight="1">
      <c r="A293" s="80" t="s">
        <v>334</v>
      </c>
      <c r="B293" s="4" t="s">
        <v>431</v>
      </c>
      <c r="C293" s="7" t="s">
        <v>200</v>
      </c>
      <c r="D293" s="4" t="s">
        <v>209</v>
      </c>
      <c r="E293" s="6" t="s">
        <v>41</v>
      </c>
      <c r="F293" s="7" t="s">
        <v>172</v>
      </c>
      <c r="G293" s="77">
        <v>28220</v>
      </c>
      <c r="H293" s="77">
        <v>28848</v>
      </c>
    </row>
    <row r="294" spans="1:8" ht="14.25" customHeight="1">
      <c r="A294" s="78" t="s">
        <v>203</v>
      </c>
      <c r="B294" s="4" t="s">
        <v>431</v>
      </c>
      <c r="C294" s="5" t="s">
        <v>195</v>
      </c>
      <c r="D294" s="6" t="s">
        <v>177</v>
      </c>
      <c r="E294" s="6"/>
      <c r="F294" s="7"/>
      <c r="G294" s="77">
        <f aca="true" t="shared" si="19" ref="G294:H296">G295</f>
        <v>328</v>
      </c>
      <c r="H294" s="77">
        <f t="shared" si="19"/>
        <v>335</v>
      </c>
    </row>
    <row r="295" spans="1:8" ht="18.75" customHeight="1">
      <c r="A295" s="80" t="s">
        <v>254</v>
      </c>
      <c r="B295" s="4" t="s">
        <v>431</v>
      </c>
      <c r="C295" s="5" t="s">
        <v>195</v>
      </c>
      <c r="D295" s="6" t="s">
        <v>177</v>
      </c>
      <c r="E295" s="6" t="s">
        <v>255</v>
      </c>
      <c r="F295" s="7"/>
      <c r="G295" s="77">
        <f t="shared" si="19"/>
        <v>328</v>
      </c>
      <c r="H295" s="77">
        <f t="shared" si="19"/>
        <v>335</v>
      </c>
    </row>
    <row r="296" spans="1:8" ht="18.75" customHeight="1">
      <c r="A296" s="80" t="s">
        <v>438</v>
      </c>
      <c r="B296" s="4" t="s">
        <v>431</v>
      </c>
      <c r="C296" s="5" t="s">
        <v>195</v>
      </c>
      <c r="D296" s="6" t="s">
        <v>177</v>
      </c>
      <c r="E296" s="6" t="s">
        <v>154</v>
      </c>
      <c r="F296" s="7"/>
      <c r="G296" s="77">
        <f t="shared" si="19"/>
        <v>328</v>
      </c>
      <c r="H296" s="77">
        <f t="shared" si="19"/>
        <v>335</v>
      </c>
    </row>
    <row r="297" spans="1:8" ht="33" customHeight="1">
      <c r="A297" s="80" t="s">
        <v>241</v>
      </c>
      <c r="B297" s="4" t="s">
        <v>431</v>
      </c>
      <c r="C297" s="5" t="s">
        <v>195</v>
      </c>
      <c r="D297" s="6" t="s">
        <v>177</v>
      </c>
      <c r="E297" s="6" t="s">
        <v>154</v>
      </c>
      <c r="F297" s="7" t="s">
        <v>238</v>
      </c>
      <c r="G297" s="77">
        <v>328</v>
      </c>
      <c r="H297" s="77">
        <v>335</v>
      </c>
    </row>
    <row r="298" spans="1:8" ht="15.75" customHeight="1">
      <c r="A298" s="78" t="s">
        <v>222</v>
      </c>
      <c r="B298" s="4" t="s">
        <v>431</v>
      </c>
      <c r="C298" s="5" t="s">
        <v>223</v>
      </c>
      <c r="D298" s="6"/>
      <c r="E298" s="6"/>
      <c r="F298" s="7"/>
      <c r="G298" s="77">
        <f aca="true" t="shared" si="20" ref="G298:H301">G299</f>
        <v>12785</v>
      </c>
      <c r="H298" s="77">
        <f t="shared" si="20"/>
        <v>12785</v>
      </c>
    </row>
    <row r="299" spans="1:8" ht="15.75" customHeight="1">
      <c r="A299" s="80" t="s">
        <v>185</v>
      </c>
      <c r="B299" s="4" t="s">
        <v>431</v>
      </c>
      <c r="C299" s="4" t="s">
        <v>223</v>
      </c>
      <c r="D299" s="6" t="s">
        <v>208</v>
      </c>
      <c r="E299" s="6"/>
      <c r="F299" s="7"/>
      <c r="G299" s="77">
        <f t="shared" si="20"/>
        <v>12785</v>
      </c>
      <c r="H299" s="77">
        <f t="shared" si="20"/>
        <v>12785</v>
      </c>
    </row>
    <row r="300" spans="1:8" ht="15" customHeight="1">
      <c r="A300" s="80" t="s">
        <v>30</v>
      </c>
      <c r="B300" s="4" t="s">
        <v>431</v>
      </c>
      <c r="C300" s="4" t="s">
        <v>223</v>
      </c>
      <c r="D300" s="6" t="s">
        <v>208</v>
      </c>
      <c r="E300" s="6" t="s">
        <v>31</v>
      </c>
      <c r="F300" s="7"/>
      <c r="G300" s="77">
        <f t="shared" si="20"/>
        <v>12785</v>
      </c>
      <c r="H300" s="77">
        <f t="shared" si="20"/>
        <v>12785</v>
      </c>
    </row>
    <row r="301" spans="1:8" ht="78" customHeight="1">
      <c r="A301" s="80" t="s">
        <v>439</v>
      </c>
      <c r="B301" s="4" t="s">
        <v>431</v>
      </c>
      <c r="C301" s="4" t="s">
        <v>223</v>
      </c>
      <c r="D301" s="6" t="s">
        <v>208</v>
      </c>
      <c r="E301" s="6" t="s">
        <v>42</v>
      </c>
      <c r="F301" s="7"/>
      <c r="G301" s="77">
        <f t="shared" si="20"/>
        <v>12785</v>
      </c>
      <c r="H301" s="77">
        <f t="shared" si="20"/>
        <v>12785</v>
      </c>
    </row>
    <row r="302" spans="1:8" ht="15.75" customHeight="1">
      <c r="A302" s="80" t="s">
        <v>269</v>
      </c>
      <c r="B302" s="4" t="s">
        <v>431</v>
      </c>
      <c r="C302" s="4" t="s">
        <v>223</v>
      </c>
      <c r="D302" s="6" t="s">
        <v>208</v>
      </c>
      <c r="E302" s="6" t="s">
        <v>42</v>
      </c>
      <c r="F302" s="7" t="s">
        <v>270</v>
      </c>
      <c r="G302" s="77">
        <v>12785</v>
      </c>
      <c r="H302" s="77">
        <v>12785</v>
      </c>
    </row>
    <row r="303" spans="1:8" ht="30" customHeight="1">
      <c r="A303" s="76" t="s">
        <v>440</v>
      </c>
      <c r="B303" s="4" t="s">
        <v>441</v>
      </c>
      <c r="C303" s="4"/>
      <c r="D303" s="5"/>
      <c r="E303" s="6"/>
      <c r="F303" s="7"/>
      <c r="G303" s="77">
        <f>G304+G312+G335</f>
        <v>123864</v>
      </c>
      <c r="H303" s="77">
        <f>H304+H312+H335</f>
        <v>126700</v>
      </c>
    </row>
    <row r="304" spans="1:8" ht="14.25" customHeight="1">
      <c r="A304" s="85" t="s">
        <v>217</v>
      </c>
      <c r="B304" s="4" t="s">
        <v>441</v>
      </c>
      <c r="C304" s="4" t="s">
        <v>200</v>
      </c>
      <c r="D304" s="5"/>
      <c r="E304" s="6"/>
      <c r="F304" s="7"/>
      <c r="G304" s="77">
        <f>G305+G309</f>
        <v>65934</v>
      </c>
      <c r="H304" s="77">
        <f>H305+H309</f>
        <v>67400</v>
      </c>
    </row>
    <row r="305" spans="1:8" ht="15.75" customHeight="1">
      <c r="A305" s="78" t="s">
        <v>219</v>
      </c>
      <c r="B305" s="4" t="s">
        <v>441</v>
      </c>
      <c r="C305" s="7" t="s">
        <v>200</v>
      </c>
      <c r="D305" s="5" t="s">
        <v>205</v>
      </c>
      <c r="E305" s="6"/>
      <c r="F305" s="7"/>
      <c r="G305" s="77">
        <f aca="true" t="shared" si="21" ref="G305:H307">G306</f>
        <v>65630</v>
      </c>
      <c r="H305" s="77">
        <f t="shared" si="21"/>
        <v>67089</v>
      </c>
    </row>
    <row r="306" spans="1:8" ht="16.5" customHeight="1">
      <c r="A306" s="80" t="s">
        <v>23</v>
      </c>
      <c r="B306" s="4" t="s">
        <v>441</v>
      </c>
      <c r="C306" s="7" t="s">
        <v>200</v>
      </c>
      <c r="D306" s="5" t="s">
        <v>205</v>
      </c>
      <c r="E306" s="6" t="s">
        <v>24</v>
      </c>
      <c r="F306" s="7"/>
      <c r="G306" s="77">
        <f t="shared" si="21"/>
        <v>65630</v>
      </c>
      <c r="H306" s="77">
        <f t="shared" si="21"/>
        <v>67089</v>
      </c>
    </row>
    <row r="307" spans="1:8" ht="30" customHeight="1">
      <c r="A307" s="80" t="s">
        <v>332</v>
      </c>
      <c r="B307" s="4" t="s">
        <v>441</v>
      </c>
      <c r="C307" s="5" t="s">
        <v>200</v>
      </c>
      <c r="D307" s="6" t="s">
        <v>205</v>
      </c>
      <c r="E307" s="6" t="s">
        <v>25</v>
      </c>
      <c r="F307" s="7"/>
      <c r="G307" s="77">
        <f t="shared" si="21"/>
        <v>65630</v>
      </c>
      <c r="H307" s="77">
        <f t="shared" si="21"/>
        <v>67089</v>
      </c>
    </row>
    <row r="308" spans="1:8" ht="30" customHeight="1">
      <c r="A308" s="80" t="s">
        <v>241</v>
      </c>
      <c r="B308" s="4" t="s">
        <v>441</v>
      </c>
      <c r="C308" s="5" t="s">
        <v>200</v>
      </c>
      <c r="D308" s="6" t="s">
        <v>205</v>
      </c>
      <c r="E308" s="6" t="s">
        <v>25</v>
      </c>
      <c r="F308" s="7" t="s">
        <v>172</v>
      </c>
      <c r="G308" s="77">
        <v>65630</v>
      </c>
      <c r="H308" s="77">
        <v>67089</v>
      </c>
    </row>
    <row r="309" spans="1:8" ht="28.5" customHeight="1">
      <c r="A309" s="80" t="s">
        <v>434</v>
      </c>
      <c r="B309" s="4" t="s">
        <v>441</v>
      </c>
      <c r="C309" s="5" t="s">
        <v>200</v>
      </c>
      <c r="D309" s="6" t="s">
        <v>200</v>
      </c>
      <c r="E309" s="6" t="s">
        <v>80</v>
      </c>
      <c r="F309" s="7"/>
      <c r="G309" s="77">
        <f>G310</f>
        <v>304</v>
      </c>
      <c r="H309" s="77">
        <f>H310</f>
        <v>311</v>
      </c>
    </row>
    <row r="310" spans="1:8" ht="29.25" customHeight="1">
      <c r="A310" s="80" t="s">
        <v>435</v>
      </c>
      <c r="B310" s="4" t="s">
        <v>441</v>
      </c>
      <c r="C310" s="5" t="s">
        <v>200</v>
      </c>
      <c r="D310" s="6" t="s">
        <v>200</v>
      </c>
      <c r="E310" s="6" t="s">
        <v>92</v>
      </c>
      <c r="F310" s="88"/>
      <c r="G310" s="77">
        <f>G311</f>
        <v>304</v>
      </c>
      <c r="H310" s="77">
        <f>H311</f>
        <v>311</v>
      </c>
    </row>
    <row r="311" spans="1:8" ht="29.25" customHeight="1">
      <c r="A311" s="80" t="s">
        <v>237</v>
      </c>
      <c r="B311" s="4" t="s">
        <v>441</v>
      </c>
      <c r="C311" s="5" t="s">
        <v>200</v>
      </c>
      <c r="D311" s="6" t="s">
        <v>200</v>
      </c>
      <c r="E311" s="6" t="s">
        <v>92</v>
      </c>
      <c r="F311" s="7" t="s">
        <v>238</v>
      </c>
      <c r="G311" s="77">
        <v>304</v>
      </c>
      <c r="H311" s="77">
        <v>311</v>
      </c>
    </row>
    <row r="312" spans="1:8" ht="30" customHeight="1">
      <c r="A312" s="78" t="s">
        <v>43</v>
      </c>
      <c r="B312" s="4" t="s">
        <v>441</v>
      </c>
      <c r="C312" s="4" t="s">
        <v>212</v>
      </c>
      <c r="D312" s="5"/>
      <c r="E312" s="6"/>
      <c r="F312" s="7"/>
      <c r="G312" s="77">
        <f>G313+G328</f>
        <v>57836</v>
      </c>
      <c r="H312" s="77">
        <f>H313+H328</f>
        <v>59204</v>
      </c>
    </row>
    <row r="313" spans="1:8" ht="18.75" customHeight="1">
      <c r="A313" s="78" t="s">
        <v>442</v>
      </c>
      <c r="B313" s="4" t="s">
        <v>441</v>
      </c>
      <c r="C313" s="4" t="s">
        <v>212</v>
      </c>
      <c r="D313" s="5" t="s">
        <v>195</v>
      </c>
      <c r="E313" s="6"/>
      <c r="F313" s="7"/>
      <c r="G313" s="77">
        <f>G314+G317+G320+G323+G326</f>
        <v>50579</v>
      </c>
      <c r="H313" s="77">
        <f>H314+H317+H320+H323+H326</f>
        <v>51703</v>
      </c>
    </row>
    <row r="314" spans="1:8" ht="31.5" customHeight="1">
      <c r="A314" s="80" t="s">
        <v>443</v>
      </c>
      <c r="B314" s="4" t="s">
        <v>441</v>
      </c>
      <c r="C314" s="4" t="s">
        <v>212</v>
      </c>
      <c r="D314" s="5" t="s">
        <v>195</v>
      </c>
      <c r="E314" s="6" t="s">
        <v>44</v>
      </c>
      <c r="F314" s="7"/>
      <c r="G314" s="77">
        <f>G315</f>
        <v>26538</v>
      </c>
      <c r="H314" s="77">
        <f>H315</f>
        <v>27128</v>
      </c>
    </row>
    <row r="315" spans="1:8" ht="31.5" customHeight="1">
      <c r="A315" s="80" t="s">
        <v>332</v>
      </c>
      <c r="B315" s="4" t="s">
        <v>441</v>
      </c>
      <c r="C315" s="4" t="s">
        <v>212</v>
      </c>
      <c r="D315" s="5" t="s">
        <v>195</v>
      </c>
      <c r="E315" s="6" t="s">
        <v>45</v>
      </c>
      <c r="F315" s="7"/>
      <c r="G315" s="77">
        <f>G316</f>
        <v>26538</v>
      </c>
      <c r="H315" s="77">
        <f>H316</f>
        <v>27128</v>
      </c>
    </row>
    <row r="316" spans="1:8" ht="21" customHeight="1">
      <c r="A316" s="80" t="s">
        <v>46</v>
      </c>
      <c r="B316" s="4" t="s">
        <v>441</v>
      </c>
      <c r="C316" s="7" t="s">
        <v>212</v>
      </c>
      <c r="D316" s="5" t="s">
        <v>195</v>
      </c>
      <c r="E316" s="6" t="s">
        <v>45</v>
      </c>
      <c r="F316" s="7" t="s">
        <v>172</v>
      </c>
      <c r="G316" s="77">
        <v>26538</v>
      </c>
      <c r="H316" s="77">
        <v>27128</v>
      </c>
    </row>
    <row r="317" spans="1:8" ht="16.5" customHeight="1">
      <c r="A317" s="80" t="s">
        <v>47</v>
      </c>
      <c r="B317" s="4" t="s">
        <v>441</v>
      </c>
      <c r="C317" s="4" t="s">
        <v>212</v>
      </c>
      <c r="D317" s="5" t="s">
        <v>195</v>
      </c>
      <c r="E317" s="6" t="s">
        <v>48</v>
      </c>
      <c r="F317" s="7"/>
      <c r="G317" s="77">
        <f>G318</f>
        <v>15148</v>
      </c>
      <c r="H317" s="77">
        <f>H318</f>
        <v>15485</v>
      </c>
    </row>
    <row r="318" spans="1:8" ht="31.5" customHeight="1">
      <c r="A318" s="80" t="s">
        <v>332</v>
      </c>
      <c r="B318" s="4" t="s">
        <v>441</v>
      </c>
      <c r="C318" s="4" t="s">
        <v>212</v>
      </c>
      <c r="D318" s="5" t="s">
        <v>195</v>
      </c>
      <c r="E318" s="6" t="s">
        <v>49</v>
      </c>
      <c r="F318" s="7"/>
      <c r="G318" s="77">
        <f>G319</f>
        <v>15148</v>
      </c>
      <c r="H318" s="77">
        <f>H319</f>
        <v>15485</v>
      </c>
    </row>
    <row r="319" spans="1:8" ht="19.5" customHeight="1">
      <c r="A319" s="80" t="s">
        <v>46</v>
      </c>
      <c r="B319" s="4" t="s">
        <v>441</v>
      </c>
      <c r="C319" s="7" t="s">
        <v>212</v>
      </c>
      <c r="D319" s="5" t="s">
        <v>195</v>
      </c>
      <c r="E319" s="6" t="s">
        <v>49</v>
      </c>
      <c r="F319" s="7" t="s">
        <v>172</v>
      </c>
      <c r="G319" s="77">
        <v>15148</v>
      </c>
      <c r="H319" s="77">
        <v>15485</v>
      </c>
    </row>
    <row r="320" spans="1:8" ht="34.5" customHeight="1">
      <c r="A320" s="80" t="s">
        <v>50</v>
      </c>
      <c r="B320" s="4" t="s">
        <v>441</v>
      </c>
      <c r="C320" s="4" t="s">
        <v>212</v>
      </c>
      <c r="D320" s="5" t="s">
        <v>195</v>
      </c>
      <c r="E320" s="6" t="s">
        <v>51</v>
      </c>
      <c r="F320" s="7"/>
      <c r="G320" s="77">
        <f>G321</f>
        <v>5594</v>
      </c>
      <c r="H320" s="77">
        <f>H321</f>
        <v>5718</v>
      </c>
    </row>
    <row r="321" spans="1:8" ht="30" customHeight="1">
      <c r="A321" s="80" t="s">
        <v>332</v>
      </c>
      <c r="B321" s="4" t="s">
        <v>441</v>
      </c>
      <c r="C321" s="4" t="s">
        <v>212</v>
      </c>
      <c r="D321" s="5" t="s">
        <v>195</v>
      </c>
      <c r="E321" s="6" t="s">
        <v>52</v>
      </c>
      <c r="F321" s="7"/>
      <c r="G321" s="77">
        <f>G322</f>
        <v>5594</v>
      </c>
      <c r="H321" s="77">
        <f>H322</f>
        <v>5718</v>
      </c>
    </row>
    <row r="322" spans="1:8" ht="18" customHeight="1">
      <c r="A322" s="80" t="s">
        <v>46</v>
      </c>
      <c r="B322" s="4" t="s">
        <v>441</v>
      </c>
      <c r="C322" s="7" t="s">
        <v>212</v>
      </c>
      <c r="D322" s="5" t="s">
        <v>195</v>
      </c>
      <c r="E322" s="6" t="s">
        <v>52</v>
      </c>
      <c r="F322" s="7" t="s">
        <v>172</v>
      </c>
      <c r="G322" s="77">
        <v>5594</v>
      </c>
      <c r="H322" s="77">
        <v>5718</v>
      </c>
    </row>
    <row r="323" spans="1:8" ht="30" customHeight="1">
      <c r="A323" s="80" t="s">
        <v>53</v>
      </c>
      <c r="B323" s="4" t="s">
        <v>441</v>
      </c>
      <c r="C323" s="4" t="s">
        <v>212</v>
      </c>
      <c r="D323" s="5" t="s">
        <v>195</v>
      </c>
      <c r="E323" s="6" t="s">
        <v>54</v>
      </c>
      <c r="F323" s="7"/>
      <c r="G323" s="77">
        <f>G324</f>
        <v>2452</v>
      </c>
      <c r="H323" s="77">
        <f>H324</f>
        <v>2506</v>
      </c>
    </row>
    <row r="324" spans="1:8" ht="16.5" customHeight="1">
      <c r="A324" s="80" t="s">
        <v>55</v>
      </c>
      <c r="B324" s="4" t="s">
        <v>441</v>
      </c>
      <c r="C324" s="4" t="s">
        <v>212</v>
      </c>
      <c r="D324" s="5" t="s">
        <v>195</v>
      </c>
      <c r="E324" s="6" t="s">
        <v>56</v>
      </c>
      <c r="F324" s="7"/>
      <c r="G324" s="77">
        <f>G325</f>
        <v>2452</v>
      </c>
      <c r="H324" s="77">
        <f>H325</f>
        <v>2506</v>
      </c>
    </row>
    <row r="325" spans="1:8" ht="16.5" customHeight="1">
      <c r="A325" s="80" t="s">
        <v>250</v>
      </c>
      <c r="B325" s="4" t="s">
        <v>441</v>
      </c>
      <c r="C325" s="7" t="s">
        <v>212</v>
      </c>
      <c r="D325" s="5" t="s">
        <v>195</v>
      </c>
      <c r="E325" s="6" t="s">
        <v>56</v>
      </c>
      <c r="F325" s="7" t="s">
        <v>251</v>
      </c>
      <c r="G325" s="77">
        <v>2452</v>
      </c>
      <c r="H325" s="77">
        <v>2506</v>
      </c>
    </row>
    <row r="326" spans="1:8" ht="15.75" customHeight="1">
      <c r="A326" s="80" t="s">
        <v>151</v>
      </c>
      <c r="B326" s="4" t="s">
        <v>441</v>
      </c>
      <c r="C326" s="5" t="s">
        <v>212</v>
      </c>
      <c r="D326" s="6" t="s">
        <v>195</v>
      </c>
      <c r="E326" s="6" t="s">
        <v>148</v>
      </c>
      <c r="F326" s="7"/>
      <c r="G326" s="77">
        <f>G327</f>
        <v>847</v>
      </c>
      <c r="H326" s="77">
        <f>H327</f>
        <v>866</v>
      </c>
    </row>
    <row r="327" spans="1:8" ht="18" customHeight="1">
      <c r="A327" s="80" t="s">
        <v>46</v>
      </c>
      <c r="B327" s="4" t="s">
        <v>441</v>
      </c>
      <c r="C327" s="5" t="s">
        <v>212</v>
      </c>
      <c r="D327" s="6" t="s">
        <v>195</v>
      </c>
      <c r="E327" s="6" t="s">
        <v>148</v>
      </c>
      <c r="F327" s="7" t="s">
        <v>172</v>
      </c>
      <c r="G327" s="77">
        <v>847</v>
      </c>
      <c r="H327" s="77">
        <v>866</v>
      </c>
    </row>
    <row r="328" spans="1:8" ht="31.5" customHeight="1">
      <c r="A328" s="78" t="s">
        <v>444</v>
      </c>
      <c r="B328" s="4" t="s">
        <v>441</v>
      </c>
      <c r="C328" s="5" t="s">
        <v>212</v>
      </c>
      <c r="D328" s="6" t="s">
        <v>198</v>
      </c>
      <c r="E328" s="6"/>
      <c r="F328" s="7"/>
      <c r="G328" s="77">
        <f>G329+G332</f>
        <v>7257</v>
      </c>
      <c r="H328" s="77">
        <f>H329+H332</f>
        <v>7501</v>
      </c>
    </row>
    <row r="329" spans="1:8" ht="60.75" customHeight="1">
      <c r="A329" s="80" t="s">
        <v>386</v>
      </c>
      <c r="B329" s="4" t="s">
        <v>441</v>
      </c>
      <c r="C329" s="4" t="s">
        <v>212</v>
      </c>
      <c r="D329" s="5" t="s">
        <v>198</v>
      </c>
      <c r="E329" s="6" t="s">
        <v>234</v>
      </c>
      <c r="F329" s="7"/>
      <c r="G329" s="77">
        <f>G330</f>
        <v>4345</v>
      </c>
      <c r="H329" s="77">
        <f>H330</f>
        <v>4524</v>
      </c>
    </row>
    <row r="330" spans="1:8" ht="14.25" customHeight="1">
      <c r="A330" s="80" t="s">
        <v>235</v>
      </c>
      <c r="B330" s="4" t="s">
        <v>441</v>
      </c>
      <c r="C330" s="4" t="s">
        <v>212</v>
      </c>
      <c r="D330" s="5" t="s">
        <v>198</v>
      </c>
      <c r="E330" s="6" t="s">
        <v>236</v>
      </c>
      <c r="F330" s="7"/>
      <c r="G330" s="77">
        <f>G331</f>
        <v>4345</v>
      </c>
      <c r="H330" s="77">
        <f>H331</f>
        <v>4524</v>
      </c>
    </row>
    <row r="331" spans="1:8" ht="30" customHeight="1">
      <c r="A331" s="80" t="s">
        <v>241</v>
      </c>
      <c r="B331" s="4" t="s">
        <v>441</v>
      </c>
      <c r="C331" s="7" t="s">
        <v>212</v>
      </c>
      <c r="D331" s="5" t="s">
        <v>198</v>
      </c>
      <c r="E331" s="6" t="s">
        <v>236</v>
      </c>
      <c r="F331" s="7" t="s">
        <v>238</v>
      </c>
      <c r="G331" s="77">
        <v>4345</v>
      </c>
      <c r="H331" s="77">
        <v>4524</v>
      </c>
    </row>
    <row r="332" spans="1:8" ht="63.75" customHeight="1">
      <c r="A332" s="80" t="s">
        <v>39</v>
      </c>
      <c r="B332" s="4" t="s">
        <v>441</v>
      </c>
      <c r="C332" s="4" t="s">
        <v>212</v>
      </c>
      <c r="D332" s="5" t="s">
        <v>198</v>
      </c>
      <c r="E332" s="6" t="s">
        <v>40</v>
      </c>
      <c r="F332" s="7"/>
      <c r="G332" s="77">
        <f>G333</f>
        <v>2912</v>
      </c>
      <c r="H332" s="77">
        <f>H333</f>
        <v>2977</v>
      </c>
    </row>
    <row r="333" spans="1:8" ht="29.25" customHeight="1">
      <c r="A333" s="80" t="s">
        <v>332</v>
      </c>
      <c r="B333" s="4" t="s">
        <v>441</v>
      </c>
      <c r="C333" s="4" t="s">
        <v>212</v>
      </c>
      <c r="D333" s="5" t="s">
        <v>198</v>
      </c>
      <c r="E333" s="6" t="s">
        <v>41</v>
      </c>
      <c r="F333" s="7"/>
      <c r="G333" s="77">
        <f>G334</f>
        <v>2912</v>
      </c>
      <c r="H333" s="77">
        <f>H334</f>
        <v>2977</v>
      </c>
    </row>
    <row r="334" spans="1:8" ht="17.25" customHeight="1">
      <c r="A334" s="80" t="s">
        <v>334</v>
      </c>
      <c r="B334" s="4" t="s">
        <v>441</v>
      </c>
      <c r="C334" s="7" t="s">
        <v>212</v>
      </c>
      <c r="D334" s="5" t="s">
        <v>198</v>
      </c>
      <c r="E334" s="6" t="s">
        <v>41</v>
      </c>
      <c r="F334" s="7" t="s">
        <v>172</v>
      </c>
      <c r="G334" s="77">
        <v>2912</v>
      </c>
      <c r="H334" s="77">
        <v>2977</v>
      </c>
    </row>
    <row r="335" spans="1:8" ht="17.25" customHeight="1">
      <c r="A335" s="78" t="s">
        <v>203</v>
      </c>
      <c r="B335" s="4" t="s">
        <v>441</v>
      </c>
      <c r="C335" s="5" t="s">
        <v>195</v>
      </c>
      <c r="D335" s="6" t="s">
        <v>177</v>
      </c>
      <c r="E335" s="6"/>
      <c r="F335" s="7"/>
      <c r="G335" s="77">
        <f aca="true" t="shared" si="22" ref="G335:H337">G336</f>
        <v>94</v>
      </c>
      <c r="H335" s="77">
        <f t="shared" si="22"/>
        <v>96</v>
      </c>
    </row>
    <row r="336" spans="1:8" ht="17.25" customHeight="1">
      <c r="A336" s="80" t="s">
        <v>445</v>
      </c>
      <c r="B336" s="4" t="s">
        <v>441</v>
      </c>
      <c r="C336" s="5" t="s">
        <v>195</v>
      </c>
      <c r="D336" s="6" t="s">
        <v>177</v>
      </c>
      <c r="E336" s="6" t="s">
        <v>255</v>
      </c>
      <c r="F336" s="7"/>
      <c r="G336" s="77">
        <f t="shared" si="22"/>
        <v>94</v>
      </c>
      <c r="H336" s="77">
        <f t="shared" si="22"/>
        <v>96</v>
      </c>
    </row>
    <row r="337" spans="1:8" ht="18" customHeight="1">
      <c r="A337" s="80" t="s">
        <v>438</v>
      </c>
      <c r="B337" s="4" t="s">
        <v>441</v>
      </c>
      <c r="C337" s="5" t="s">
        <v>195</v>
      </c>
      <c r="D337" s="6" t="s">
        <v>177</v>
      </c>
      <c r="E337" s="6" t="s">
        <v>154</v>
      </c>
      <c r="F337" s="7"/>
      <c r="G337" s="77">
        <f t="shared" si="22"/>
        <v>94</v>
      </c>
      <c r="H337" s="77">
        <f t="shared" si="22"/>
        <v>96</v>
      </c>
    </row>
    <row r="338" spans="1:8" ht="30.75" customHeight="1">
      <c r="A338" s="80" t="s">
        <v>241</v>
      </c>
      <c r="B338" s="4" t="s">
        <v>441</v>
      </c>
      <c r="C338" s="5" t="s">
        <v>195</v>
      </c>
      <c r="D338" s="6" t="s">
        <v>177</v>
      </c>
      <c r="E338" s="6" t="s">
        <v>154</v>
      </c>
      <c r="F338" s="7" t="s">
        <v>238</v>
      </c>
      <c r="G338" s="77">
        <v>94</v>
      </c>
      <c r="H338" s="77">
        <v>96</v>
      </c>
    </row>
    <row r="339" spans="1:8" ht="29.25" customHeight="1">
      <c r="A339" s="76" t="s">
        <v>446</v>
      </c>
      <c r="B339" s="4" t="s">
        <v>447</v>
      </c>
      <c r="C339" s="4"/>
      <c r="D339" s="5"/>
      <c r="E339" s="6"/>
      <c r="F339" s="7"/>
      <c r="G339" s="77">
        <f>G345+G340+G381</f>
        <v>256396.5</v>
      </c>
      <c r="H339" s="77">
        <f>H345+H340+H381</f>
        <v>261834.5</v>
      </c>
    </row>
    <row r="340" spans="1:8" ht="15.75" customHeight="1">
      <c r="A340" s="85" t="s">
        <v>217</v>
      </c>
      <c r="B340" s="4" t="s">
        <v>447</v>
      </c>
      <c r="C340" s="4" t="s">
        <v>200</v>
      </c>
      <c r="D340" s="5"/>
      <c r="E340" s="6"/>
      <c r="F340" s="7"/>
      <c r="G340" s="77">
        <f aca="true" t="shared" si="23" ref="G340:H343">G341</f>
        <v>868</v>
      </c>
      <c r="H340" s="77">
        <f t="shared" si="23"/>
        <v>887</v>
      </c>
    </row>
    <row r="341" spans="1:8" ht="15.75" customHeight="1">
      <c r="A341" s="78" t="s">
        <v>220</v>
      </c>
      <c r="B341" s="4" t="s">
        <v>447</v>
      </c>
      <c r="C341" s="5" t="s">
        <v>200</v>
      </c>
      <c r="D341" s="6" t="s">
        <v>200</v>
      </c>
      <c r="E341" s="6"/>
      <c r="F341" s="7"/>
      <c r="G341" s="77">
        <f t="shared" si="23"/>
        <v>868</v>
      </c>
      <c r="H341" s="77">
        <f t="shared" si="23"/>
        <v>887</v>
      </c>
    </row>
    <row r="342" spans="1:8" ht="29.25" customHeight="1">
      <c r="A342" s="80" t="s">
        <v>434</v>
      </c>
      <c r="B342" s="4" t="s">
        <v>447</v>
      </c>
      <c r="C342" s="5" t="s">
        <v>200</v>
      </c>
      <c r="D342" s="6" t="s">
        <v>200</v>
      </c>
      <c r="E342" s="6" t="s">
        <v>80</v>
      </c>
      <c r="F342" s="7"/>
      <c r="G342" s="77">
        <f t="shared" si="23"/>
        <v>868</v>
      </c>
      <c r="H342" s="77">
        <f t="shared" si="23"/>
        <v>887</v>
      </c>
    </row>
    <row r="343" spans="1:8" ht="29.25" customHeight="1">
      <c r="A343" s="80" t="s">
        <v>435</v>
      </c>
      <c r="B343" s="4" t="s">
        <v>447</v>
      </c>
      <c r="C343" s="5" t="s">
        <v>200</v>
      </c>
      <c r="D343" s="6" t="s">
        <v>200</v>
      </c>
      <c r="E343" s="6" t="s">
        <v>92</v>
      </c>
      <c r="F343" s="88"/>
      <c r="G343" s="77">
        <f t="shared" si="23"/>
        <v>868</v>
      </c>
      <c r="H343" s="77">
        <f t="shared" si="23"/>
        <v>887</v>
      </c>
    </row>
    <row r="344" spans="1:8" ht="29.25" customHeight="1">
      <c r="A344" s="80" t="s">
        <v>237</v>
      </c>
      <c r="B344" s="4" t="s">
        <v>447</v>
      </c>
      <c r="C344" s="5" t="s">
        <v>200</v>
      </c>
      <c r="D344" s="6" t="s">
        <v>200</v>
      </c>
      <c r="E344" s="6" t="s">
        <v>92</v>
      </c>
      <c r="F344" s="7" t="s">
        <v>238</v>
      </c>
      <c r="G344" s="77">
        <v>868</v>
      </c>
      <c r="H344" s="77">
        <v>887</v>
      </c>
    </row>
    <row r="345" spans="1:8" ht="18" customHeight="1">
      <c r="A345" s="78" t="s">
        <v>448</v>
      </c>
      <c r="B345" s="4" t="s">
        <v>447</v>
      </c>
      <c r="C345" s="4" t="s">
        <v>209</v>
      </c>
      <c r="D345" s="5"/>
      <c r="E345" s="6"/>
      <c r="F345" s="7"/>
      <c r="G345" s="77">
        <f>G346+G353+G360+G364+G371</f>
        <v>250951</v>
      </c>
      <c r="H345" s="77">
        <f>H346+H353+H360+H364+H371</f>
        <v>256370</v>
      </c>
    </row>
    <row r="346" spans="1:8" ht="16.5" customHeight="1">
      <c r="A346" s="78" t="s">
        <v>179</v>
      </c>
      <c r="B346" s="4" t="s">
        <v>447</v>
      </c>
      <c r="C346" s="4" t="s">
        <v>209</v>
      </c>
      <c r="D346" s="5" t="s">
        <v>195</v>
      </c>
      <c r="E346" s="6"/>
      <c r="F346" s="7"/>
      <c r="G346" s="77">
        <f>G347+G350</f>
        <v>78979</v>
      </c>
      <c r="H346" s="77">
        <f>H347+H350</f>
        <v>80736</v>
      </c>
    </row>
    <row r="347" spans="1:8" ht="33" customHeight="1">
      <c r="A347" s="80" t="s">
        <v>57</v>
      </c>
      <c r="B347" s="4" t="s">
        <v>447</v>
      </c>
      <c r="C347" s="4" t="s">
        <v>209</v>
      </c>
      <c r="D347" s="5" t="s">
        <v>195</v>
      </c>
      <c r="E347" s="6" t="s">
        <v>58</v>
      </c>
      <c r="F347" s="7"/>
      <c r="G347" s="77">
        <f>G348</f>
        <v>65858</v>
      </c>
      <c r="H347" s="77">
        <f>H348</f>
        <v>67323</v>
      </c>
    </row>
    <row r="348" spans="1:8" ht="29.25" customHeight="1">
      <c r="A348" s="80" t="s">
        <v>332</v>
      </c>
      <c r="B348" s="4" t="s">
        <v>447</v>
      </c>
      <c r="C348" s="4" t="s">
        <v>209</v>
      </c>
      <c r="D348" s="5" t="s">
        <v>195</v>
      </c>
      <c r="E348" s="6" t="s">
        <v>59</v>
      </c>
      <c r="F348" s="7"/>
      <c r="G348" s="77">
        <f>G349</f>
        <v>65858</v>
      </c>
      <c r="H348" s="77">
        <f>H349</f>
        <v>67323</v>
      </c>
    </row>
    <row r="349" spans="1:8" ht="15" customHeight="1">
      <c r="A349" s="80" t="s">
        <v>334</v>
      </c>
      <c r="B349" s="4" t="s">
        <v>447</v>
      </c>
      <c r="C349" s="7" t="s">
        <v>209</v>
      </c>
      <c r="D349" s="5" t="s">
        <v>195</v>
      </c>
      <c r="E349" s="6" t="s">
        <v>59</v>
      </c>
      <c r="F349" s="7" t="s">
        <v>172</v>
      </c>
      <c r="G349" s="77">
        <v>65858</v>
      </c>
      <c r="H349" s="77">
        <v>67323</v>
      </c>
    </row>
    <row r="350" spans="1:8" ht="13.5" customHeight="1">
      <c r="A350" s="80" t="s">
        <v>60</v>
      </c>
      <c r="B350" s="4" t="s">
        <v>447</v>
      </c>
      <c r="C350" s="7" t="s">
        <v>209</v>
      </c>
      <c r="D350" s="5" t="s">
        <v>195</v>
      </c>
      <c r="E350" s="6" t="s">
        <v>61</v>
      </c>
      <c r="F350" s="7"/>
      <c r="G350" s="77">
        <f>G351</f>
        <v>13121</v>
      </c>
      <c r="H350" s="77">
        <f>H351</f>
        <v>13413</v>
      </c>
    </row>
    <row r="351" spans="1:8" ht="31.5" customHeight="1">
      <c r="A351" s="80" t="s">
        <v>332</v>
      </c>
      <c r="B351" s="4" t="s">
        <v>447</v>
      </c>
      <c r="C351" s="4" t="s">
        <v>209</v>
      </c>
      <c r="D351" s="5" t="s">
        <v>195</v>
      </c>
      <c r="E351" s="6" t="s">
        <v>62</v>
      </c>
      <c r="F351" s="7"/>
      <c r="G351" s="77">
        <f>G352</f>
        <v>13121</v>
      </c>
      <c r="H351" s="77">
        <f>H352</f>
        <v>13413</v>
      </c>
    </row>
    <row r="352" spans="1:8" ht="17.25" customHeight="1">
      <c r="A352" s="80" t="s">
        <v>334</v>
      </c>
      <c r="B352" s="4" t="s">
        <v>447</v>
      </c>
      <c r="C352" s="7" t="s">
        <v>209</v>
      </c>
      <c r="D352" s="5" t="s">
        <v>195</v>
      </c>
      <c r="E352" s="6" t="s">
        <v>62</v>
      </c>
      <c r="F352" s="7" t="s">
        <v>172</v>
      </c>
      <c r="G352" s="77">
        <v>13121</v>
      </c>
      <c r="H352" s="77">
        <v>13413</v>
      </c>
    </row>
    <row r="353" spans="1:8" ht="18" customHeight="1">
      <c r="A353" s="78" t="s">
        <v>181</v>
      </c>
      <c r="B353" s="4" t="s">
        <v>447</v>
      </c>
      <c r="C353" s="7" t="s">
        <v>209</v>
      </c>
      <c r="D353" s="5" t="s">
        <v>205</v>
      </c>
      <c r="E353" s="6"/>
      <c r="F353" s="7"/>
      <c r="G353" s="77">
        <f>G354+G357</f>
        <v>54857</v>
      </c>
      <c r="H353" s="77">
        <f>H354+H357</f>
        <v>56078</v>
      </c>
    </row>
    <row r="354" spans="1:8" ht="30" customHeight="1">
      <c r="A354" s="80" t="s">
        <v>57</v>
      </c>
      <c r="B354" s="4" t="s">
        <v>447</v>
      </c>
      <c r="C354" s="4" t="s">
        <v>209</v>
      </c>
      <c r="D354" s="5" t="s">
        <v>205</v>
      </c>
      <c r="E354" s="6" t="s">
        <v>58</v>
      </c>
      <c r="F354" s="7"/>
      <c r="G354" s="77">
        <f>G355</f>
        <v>13499</v>
      </c>
      <c r="H354" s="77">
        <f>H355</f>
        <v>13799</v>
      </c>
    </row>
    <row r="355" spans="1:8" ht="29.25" customHeight="1">
      <c r="A355" s="80" t="s">
        <v>332</v>
      </c>
      <c r="B355" s="4" t="s">
        <v>447</v>
      </c>
      <c r="C355" s="4" t="s">
        <v>209</v>
      </c>
      <c r="D355" s="5" t="s">
        <v>205</v>
      </c>
      <c r="E355" s="6" t="s">
        <v>59</v>
      </c>
      <c r="F355" s="7"/>
      <c r="G355" s="77">
        <f>G356</f>
        <v>13499</v>
      </c>
      <c r="H355" s="77">
        <f>H356</f>
        <v>13799</v>
      </c>
    </row>
    <row r="356" spans="1:8" ht="16.5" customHeight="1">
      <c r="A356" s="80" t="s">
        <v>334</v>
      </c>
      <c r="B356" s="4" t="s">
        <v>447</v>
      </c>
      <c r="C356" s="7" t="s">
        <v>209</v>
      </c>
      <c r="D356" s="5" t="s">
        <v>205</v>
      </c>
      <c r="E356" s="6" t="s">
        <v>59</v>
      </c>
      <c r="F356" s="7" t="s">
        <v>172</v>
      </c>
      <c r="G356" s="77">
        <v>13499</v>
      </c>
      <c r="H356" s="77">
        <v>13799</v>
      </c>
    </row>
    <row r="357" spans="1:8" ht="31.5" customHeight="1">
      <c r="A357" s="80" t="s">
        <v>449</v>
      </c>
      <c r="B357" s="4" t="s">
        <v>447</v>
      </c>
      <c r="C357" s="5" t="s">
        <v>209</v>
      </c>
      <c r="D357" s="6" t="s">
        <v>205</v>
      </c>
      <c r="E357" s="6" t="s">
        <v>63</v>
      </c>
      <c r="F357" s="7"/>
      <c r="G357" s="77">
        <f>G358</f>
        <v>41358</v>
      </c>
      <c r="H357" s="77">
        <f>H358</f>
        <v>42279</v>
      </c>
    </row>
    <row r="358" spans="1:8" ht="30" customHeight="1">
      <c r="A358" s="80" t="s">
        <v>332</v>
      </c>
      <c r="B358" s="4" t="s">
        <v>447</v>
      </c>
      <c r="C358" s="5" t="s">
        <v>209</v>
      </c>
      <c r="D358" s="6" t="s">
        <v>205</v>
      </c>
      <c r="E358" s="6" t="s">
        <v>64</v>
      </c>
      <c r="F358" s="7"/>
      <c r="G358" s="77">
        <f>G359</f>
        <v>41358</v>
      </c>
      <c r="H358" s="77">
        <f>H359</f>
        <v>42279</v>
      </c>
    </row>
    <row r="359" spans="1:8" ht="17.25" customHeight="1">
      <c r="A359" s="80" t="s">
        <v>334</v>
      </c>
      <c r="B359" s="4" t="s">
        <v>447</v>
      </c>
      <c r="C359" s="5" t="s">
        <v>209</v>
      </c>
      <c r="D359" s="6" t="s">
        <v>205</v>
      </c>
      <c r="E359" s="6" t="s">
        <v>64</v>
      </c>
      <c r="F359" s="7" t="s">
        <v>172</v>
      </c>
      <c r="G359" s="77">
        <v>41358</v>
      </c>
      <c r="H359" s="77">
        <v>42279</v>
      </c>
    </row>
    <row r="360" spans="1:8" ht="32.25" customHeight="1">
      <c r="A360" s="78" t="s">
        <v>230</v>
      </c>
      <c r="B360" s="4" t="s">
        <v>447</v>
      </c>
      <c r="C360" s="4" t="s">
        <v>209</v>
      </c>
      <c r="D360" s="5" t="s">
        <v>196</v>
      </c>
      <c r="E360" s="6"/>
      <c r="F360" s="7"/>
      <c r="G360" s="77">
        <f aca="true" t="shared" si="24" ref="G360:H362">G361</f>
        <v>68</v>
      </c>
      <c r="H360" s="77">
        <f t="shared" si="24"/>
        <v>60</v>
      </c>
    </row>
    <row r="361" spans="1:8" ht="27.75" customHeight="1">
      <c r="A361" s="80" t="s">
        <v>57</v>
      </c>
      <c r="B361" s="4" t="s">
        <v>447</v>
      </c>
      <c r="C361" s="4" t="s">
        <v>209</v>
      </c>
      <c r="D361" s="5" t="s">
        <v>196</v>
      </c>
      <c r="E361" s="6" t="s">
        <v>58</v>
      </c>
      <c r="F361" s="7"/>
      <c r="G361" s="77">
        <f t="shared" si="24"/>
        <v>68</v>
      </c>
      <c r="H361" s="77">
        <f t="shared" si="24"/>
        <v>60</v>
      </c>
    </row>
    <row r="362" spans="1:8" ht="28.5" customHeight="1">
      <c r="A362" s="80" t="s">
        <v>332</v>
      </c>
      <c r="B362" s="4" t="s">
        <v>447</v>
      </c>
      <c r="C362" s="4" t="s">
        <v>209</v>
      </c>
      <c r="D362" s="5" t="s">
        <v>196</v>
      </c>
      <c r="E362" s="6" t="s">
        <v>59</v>
      </c>
      <c r="F362" s="7"/>
      <c r="G362" s="77">
        <f t="shared" si="24"/>
        <v>68</v>
      </c>
      <c r="H362" s="77">
        <f t="shared" si="24"/>
        <v>60</v>
      </c>
    </row>
    <row r="363" spans="1:8" ht="15.75" customHeight="1">
      <c r="A363" s="80" t="s">
        <v>334</v>
      </c>
      <c r="B363" s="4" t="s">
        <v>447</v>
      </c>
      <c r="C363" s="4" t="s">
        <v>209</v>
      </c>
      <c r="D363" s="5" t="s">
        <v>196</v>
      </c>
      <c r="E363" s="6" t="s">
        <v>59</v>
      </c>
      <c r="F363" s="7" t="s">
        <v>172</v>
      </c>
      <c r="G363" s="77">
        <v>68</v>
      </c>
      <c r="H363" s="77">
        <v>60</v>
      </c>
    </row>
    <row r="364" spans="1:8" ht="16.5" customHeight="1">
      <c r="A364" s="78" t="s">
        <v>182</v>
      </c>
      <c r="B364" s="4" t="s">
        <v>447</v>
      </c>
      <c r="C364" s="4" t="s">
        <v>209</v>
      </c>
      <c r="D364" s="5" t="s">
        <v>208</v>
      </c>
      <c r="E364" s="6"/>
      <c r="F364" s="7"/>
      <c r="G364" s="77">
        <f>G365+G368</f>
        <v>77826</v>
      </c>
      <c r="H364" s="77">
        <f>H365+H368</f>
        <v>79341</v>
      </c>
    </row>
    <row r="365" spans="1:39" s="89" customFormat="1" ht="15.75" customHeight="1">
      <c r="A365" s="80" t="s">
        <v>65</v>
      </c>
      <c r="B365" s="4" t="s">
        <v>447</v>
      </c>
      <c r="C365" s="4" t="s">
        <v>209</v>
      </c>
      <c r="D365" s="5" t="s">
        <v>208</v>
      </c>
      <c r="E365" s="6" t="s">
        <v>66</v>
      </c>
      <c r="F365" s="7"/>
      <c r="G365" s="77">
        <f>G366</f>
        <v>68144</v>
      </c>
      <c r="H365" s="77">
        <f>H366</f>
        <v>69659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8" ht="30" customHeight="1">
      <c r="A366" s="80" t="s">
        <v>332</v>
      </c>
      <c r="B366" s="4" t="s">
        <v>447</v>
      </c>
      <c r="C366" s="4" t="s">
        <v>209</v>
      </c>
      <c r="D366" s="5" t="s">
        <v>208</v>
      </c>
      <c r="E366" s="6" t="s">
        <v>67</v>
      </c>
      <c r="F366" s="7"/>
      <c r="G366" s="77">
        <f>G367</f>
        <v>68144</v>
      </c>
      <c r="H366" s="77">
        <f>H367</f>
        <v>69659</v>
      </c>
    </row>
    <row r="367" spans="1:8" ht="18.75" customHeight="1">
      <c r="A367" s="80" t="s">
        <v>334</v>
      </c>
      <c r="B367" s="4" t="s">
        <v>447</v>
      </c>
      <c r="C367" s="7" t="s">
        <v>209</v>
      </c>
      <c r="D367" s="5" t="s">
        <v>208</v>
      </c>
      <c r="E367" s="6" t="s">
        <v>67</v>
      </c>
      <c r="F367" s="7" t="s">
        <v>172</v>
      </c>
      <c r="G367" s="77">
        <v>68144</v>
      </c>
      <c r="H367" s="77">
        <v>69659</v>
      </c>
    </row>
    <row r="368" spans="1:8" ht="17.25" customHeight="1">
      <c r="A368" s="80" t="s">
        <v>30</v>
      </c>
      <c r="B368" s="4" t="s">
        <v>447</v>
      </c>
      <c r="C368" s="4" t="s">
        <v>209</v>
      </c>
      <c r="D368" s="5" t="s">
        <v>208</v>
      </c>
      <c r="E368" s="6" t="s">
        <v>31</v>
      </c>
      <c r="F368" s="7"/>
      <c r="G368" s="77">
        <f>G369</f>
        <v>9682</v>
      </c>
      <c r="H368" s="77">
        <f>H369</f>
        <v>9682</v>
      </c>
    </row>
    <row r="369" spans="1:8" ht="63" customHeight="1">
      <c r="A369" s="80" t="s">
        <v>73</v>
      </c>
      <c r="B369" s="4" t="s">
        <v>447</v>
      </c>
      <c r="C369" s="4" t="s">
        <v>209</v>
      </c>
      <c r="D369" s="5" t="s">
        <v>208</v>
      </c>
      <c r="E369" s="6" t="s">
        <v>74</v>
      </c>
      <c r="F369" s="7"/>
      <c r="G369" s="77">
        <f>G370</f>
        <v>9682</v>
      </c>
      <c r="H369" s="77">
        <f>H370</f>
        <v>9682</v>
      </c>
    </row>
    <row r="370" spans="1:8" ht="16.5" customHeight="1">
      <c r="A370" s="80" t="s">
        <v>334</v>
      </c>
      <c r="B370" s="4" t="s">
        <v>447</v>
      </c>
      <c r="C370" s="4" t="s">
        <v>209</v>
      </c>
      <c r="D370" s="5" t="s">
        <v>208</v>
      </c>
      <c r="E370" s="6" t="s">
        <v>74</v>
      </c>
      <c r="F370" s="7" t="s">
        <v>172</v>
      </c>
      <c r="G370" s="77">
        <v>9682</v>
      </c>
      <c r="H370" s="77">
        <v>9682</v>
      </c>
    </row>
    <row r="371" spans="1:8" ht="33" customHeight="1">
      <c r="A371" s="85" t="s">
        <v>450</v>
      </c>
      <c r="B371" s="4" t="s">
        <v>447</v>
      </c>
      <c r="C371" s="4" t="s">
        <v>209</v>
      </c>
      <c r="D371" s="5" t="s">
        <v>223</v>
      </c>
      <c r="E371" s="6"/>
      <c r="F371" s="7"/>
      <c r="G371" s="77">
        <f>G372+G375+G378</f>
        <v>39221</v>
      </c>
      <c r="H371" s="77">
        <f>H372+H375+H378</f>
        <v>40155</v>
      </c>
    </row>
    <row r="372" spans="1:8" ht="45.75" customHeight="1">
      <c r="A372" s="80" t="s">
        <v>397</v>
      </c>
      <c r="B372" s="4" t="s">
        <v>447</v>
      </c>
      <c r="C372" s="4" t="s">
        <v>209</v>
      </c>
      <c r="D372" s="5" t="s">
        <v>223</v>
      </c>
      <c r="E372" s="6" t="s">
        <v>234</v>
      </c>
      <c r="F372" s="7"/>
      <c r="G372" s="77">
        <f>G373</f>
        <v>3259</v>
      </c>
      <c r="H372" s="77">
        <f>H373</f>
        <v>3393</v>
      </c>
    </row>
    <row r="373" spans="1:8" ht="15.75" customHeight="1">
      <c r="A373" s="80" t="s">
        <v>235</v>
      </c>
      <c r="B373" s="4" t="s">
        <v>447</v>
      </c>
      <c r="C373" s="4" t="s">
        <v>209</v>
      </c>
      <c r="D373" s="5" t="s">
        <v>223</v>
      </c>
      <c r="E373" s="6" t="s">
        <v>236</v>
      </c>
      <c r="F373" s="7"/>
      <c r="G373" s="77">
        <f>G374</f>
        <v>3259</v>
      </c>
      <c r="H373" s="77">
        <f>H374</f>
        <v>3393</v>
      </c>
    </row>
    <row r="374" spans="1:8" ht="29.25" customHeight="1">
      <c r="A374" s="80" t="s">
        <v>241</v>
      </c>
      <c r="B374" s="4" t="s">
        <v>447</v>
      </c>
      <c r="C374" s="4" t="s">
        <v>209</v>
      </c>
      <c r="D374" s="5" t="s">
        <v>223</v>
      </c>
      <c r="E374" s="6" t="s">
        <v>236</v>
      </c>
      <c r="F374" s="7" t="s">
        <v>238</v>
      </c>
      <c r="G374" s="77">
        <v>3259</v>
      </c>
      <c r="H374" s="77">
        <v>3393</v>
      </c>
    </row>
    <row r="375" spans="1:8" ht="28.5" customHeight="1">
      <c r="A375" s="80" t="s">
        <v>451</v>
      </c>
      <c r="B375" s="4" t="s">
        <v>447</v>
      </c>
      <c r="C375" s="4" t="s">
        <v>209</v>
      </c>
      <c r="D375" s="5" t="s">
        <v>223</v>
      </c>
      <c r="E375" s="6" t="s">
        <v>40</v>
      </c>
      <c r="F375" s="7"/>
      <c r="G375" s="77">
        <f>G376</f>
        <v>4971</v>
      </c>
      <c r="H375" s="77">
        <f>H376</f>
        <v>5081</v>
      </c>
    </row>
    <row r="376" spans="1:8" ht="31.5" customHeight="1">
      <c r="A376" s="80" t="s">
        <v>332</v>
      </c>
      <c r="B376" s="4" t="s">
        <v>447</v>
      </c>
      <c r="C376" s="4" t="s">
        <v>209</v>
      </c>
      <c r="D376" s="5" t="s">
        <v>223</v>
      </c>
      <c r="E376" s="6" t="s">
        <v>41</v>
      </c>
      <c r="F376" s="7"/>
      <c r="G376" s="77">
        <f>G377</f>
        <v>4971</v>
      </c>
      <c r="H376" s="77">
        <f>H377</f>
        <v>5081</v>
      </c>
    </row>
    <row r="377" spans="1:8" ht="17.25" customHeight="1">
      <c r="A377" s="80" t="s">
        <v>334</v>
      </c>
      <c r="B377" s="4" t="s">
        <v>447</v>
      </c>
      <c r="C377" s="4" t="s">
        <v>209</v>
      </c>
      <c r="D377" s="5" t="s">
        <v>223</v>
      </c>
      <c r="E377" s="6" t="s">
        <v>41</v>
      </c>
      <c r="F377" s="7" t="s">
        <v>172</v>
      </c>
      <c r="G377" s="77">
        <v>4971</v>
      </c>
      <c r="H377" s="77">
        <v>5081</v>
      </c>
    </row>
    <row r="378" spans="1:8" ht="15" customHeight="1">
      <c r="A378" s="80" t="s">
        <v>76</v>
      </c>
      <c r="B378" s="4" t="s">
        <v>447</v>
      </c>
      <c r="C378" s="5" t="s">
        <v>209</v>
      </c>
      <c r="D378" s="6" t="s">
        <v>223</v>
      </c>
      <c r="E378" s="6" t="s">
        <v>77</v>
      </c>
      <c r="F378" s="7"/>
      <c r="G378" s="77">
        <f>G379</f>
        <v>30991</v>
      </c>
      <c r="H378" s="77">
        <f>H379</f>
        <v>31681</v>
      </c>
    </row>
    <row r="379" spans="1:8" ht="28.5" customHeight="1">
      <c r="A379" s="80" t="s">
        <v>332</v>
      </c>
      <c r="B379" s="4" t="s">
        <v>447</v>
      </c>
      <c r="C379" s="5" t="s">
        <v>209</v>
      </c>
      <c r="D379" s="6" t="s">
        <v>223</v>
      </c>
      <c r="E379" s="6" t="s">
        <v>78</v>
      </c>
      <c r="F379" s="7"/>
      <c r="G379" s="77">
        <f>G380</f>
        <v>30991</v>
      </c>
      <c r="H379" s="77">
        <f>H380</f>
        <v>31681</v>
      </c>
    </row>
    <row r="380" spans="1:8" ht="18.75" customHeight="1">
      <c r="A380" s="80" t="s">
        <v>334</v>
      </c>
      <c r="B380" s="4" t="s">
        <v>447</v>
      </c>
      <c r="C380" s="5" t="s">
        <v>209</v>
      </c>
      <c r="D380" s="6" t="s">
        <v>223</v>
      </c>
      <c r="E380" s="6" t="s">
        <v>78</v>
      </c>
      <c r="F380" s="7" t="s">
        <v>172</v>
      </c>
      <c r="G380" s="77">
        <v>30991</v>
      </c>
      <c r="H380" s="77">
        <v>31681</v>
      </c>
    </row>
    <row r="381" spans="1:8" ht="18.75" customHeight="1">
      <c r="A381" s="80" t="s">
        <v>225</v>
      </c>
      <c r="B381" s="4" t="s">
        <v>447</v>
      </c>
      <c r="C381" s="7" t="s">
        <v>223</v>
      </c>
      <c r="D381" s="5" t="s">
        <v>196</v>
      </c>
      <c r="E381" s="6"/>
      <c r="F381" s="7"/>
      <c r="G381" s="77">
        <f>G384</f>
        <v>4577.5</v>
      </c>
      <c r="H381" s="77">
        <f>H384</f>
        <v>4577.5</v>
      </c>
    </row>
    <row r="382" spans="1:8" ht="15" customHeight="1">
      <c r="A382" s="80" t="s">
        <v>30</v>
      </c>
      <c r="B382" s="4" t="s">
        <v>447</v>
      </c>
      <c r="C382" s="7" t="s">
        <v>223</v>
      </c>
      <c r="D382" s="5" t="s">
        <v>196</v>
      </c>
      <c r="E382" s="6" t="s">
        <v>31</v>
      </c>
      <c r="F382" s="7"/>
      <c r="G382" s="77">
        <f aca="true" t="shared" si="25" ref="G382:H384">G383</f>
        <v>4577.5</v>
      </c>
      <c r="H382" s="77">
        <f t="shared" si="25"/>
        <v>4577.5</v>
      </c>
    </row>
    <row r="383" spans="1:8" ht="93" customHeight="1">
      <c r="A383" s="80" t="s">
        <v>432</v>
      </c>
      <c r="B383" s="4" t="s">
        <v>447</v>
      </c>
      <c r="C383" s="7" t="s">
        <v>223</v>
      </c>
      <c r="D383" s="5" t="s">
        <v>196</v>
      </c>
      <c r="E383" s="6" t="s">
        <v>131</v>
      </c>
      <c r="F383" s="7"/>
      <c r="G383" s="77">
        <f t="shared" si="25"/>
        <v>4577.5</v>
      </c>
      <c r="H383" s="77">
        <f t="shared" si="25"/>
        <v>4577.5</v>
      </c>
    </row>
    <row r="384" spans="1:8" ht="32.25" customHeight="1">
      <c r="A384" s="80" t="s">
        <v>158</v>
      </c>
      <c r="B384" s="4" t="s">
        <v>447</v>
      </c>
      <c r="C384" s="7" t="s">
        <v>223</v>
      </c>
      <c r="D384" s="5" t="s">
        <v>196</v>
      </c>
      <c r="E384" s="6" t="s">
        <v>159</v>
      </c>
      <c r="F384" s="7"/>
      <c r="G384" s="77">
        <f t="shared" si="25"/>
        <v>4577.5</v>
      </c>
      <c r="H384" s="77">
        <f t="shared" si="25"/>
        <v>4577.5</v>
      </c>
    </row>
    <row r="385" spans="1:8" ht="30" customHeight="1">
      <c r="A385" s="80" t="s">
        <v>237</v>
      </c>
      <c r="B385" s="4" t="s">
        <v>447</v>
      </c>
      <c r="C385" s="7" t="s">
        <v>223</v>
      </c>
      <c r="D385" s="5" t="s">
        <v>196</v>
      </c>
      <c r="E385" s="6" t="s">
        <v>159</v>
      </c>
      <c r="F385" s="7" t="s">
        <v>238</v>
      </c>
      <c r="G385" s="77">
        <v>4577.5</v>
      </c>
      <c r="H385" s="77">
        <v>4577.5</v>
      </c>
    </row>
    <row r="386" spans="1:8" ht="31.5" customHeight="1">
      <c r="A386" s="76" t="s">
        <v>452</v>
      </c>
      <c r="B386" s="4" t="s">
        <v>453</v>
      </c>
      <c r="C386" s="7"/>
      <c r="D386" s="4"/>
      <c r="E386" s="6"/>
      <c r="F386" s="7"/>
      <c r="G386" s="77">
        <f>G387+G399</f>
        <v>24660</v>
      </c>
      <c r="H386" s="77">
        <f>H387+H399</f>
        <v>25352</v>
      </c>
    </row>
    <row r="387" spans="1:8" ht="16.5" customHeight="1">
      <c r="A387" s="78" t="s">
        <v>217</v>
      </c>
      <c r="B387" s="4" t="s">
        <v>453</v>
      </c>
      <c r="C387" s="4" t="s">
        <v>200</v>
      </c>
      <c r="D387" s="5"/>
      <c r="E387" s="6"/>
      <c r="F387" s="7"/>
      <c r="G387" s="77">
        <f>G392+G388</f>
        <v>14452</v>
      </c>
      <c r="H387" s="77">
        <f>H392+H388</f>
        <v>14773</v>
      </c>
    </row>
    <row r="388" spans="1:8" ht="16.5" customHeight="1">
      <c r="A388" s="78" t="s">
        <v>219</v>
      </c>
      <c r="B388" s="4" t="s">
        <v>453</v>
      </c>
      <c r="C388" s="7" t="s">
        <v>200</v>
      </c>
      <c r="D388" s="5" t="s">
        <v>205</v>
      </c>
      <c r="E388" s="6"/>
      <c r="F388" s="7"/>
      <c r="G388" s="77">
        <f aca="true" t="shared" si="26" ref="G388:H390">G389</f>
        <v>10676</v>
      </c>
      <c r="H388" s="77">
        <f t="shared" si="26"/>
        <v>10913</v>
      </c>
    </row>
    <row r="389" spans="1:8" ht="16.5" customHeight="1">
      <c r="A389" s="80" t="s">
        <v>23</v>
      </c>
      <c r="B389" s="4" t="s">
        <v>453</v>
      </c>
      <c r="C389" s="5" t="s">
        <v>200</v>
      </c>
      <c r="D389" s="6" t="s">
        <v>205</v>
      </c>
      <c r="E389" s="6" t="s">
        <v>24</v>
      </c>
      <c r="F389" s="7"/>
      <c r="G389" s="77">
        <f t="shared" si="26"/>
        <v>10676</v>
      </c>
      <c r="H389" s="77">
        <f t="shared" si="26"/>
        <v>10913</v>
      </c>
    </row>
    <row r="390" spans="1:8" ht="30" customHeight="1">
      <c r="A390" s="80" t="s">
        <v>332</v>
      </c>
      <c r="B390" s="4" t="s">
        <v>453</v>
      </c>
      <c r="C390" s="5" t="s">
        <v>200</v>
      </c>
      <c r="D390" s="6" t="s">
        <v>205</v>
      </c>
      <c r="E390" s="6" t="s">
        <v>25</v>
      </c>
      <c r="F390" s="7"/>
      <c r="G390" s="77">
        <f t="shared" si="26"/>
        <v>10676</v>
      </c>
      <c r="H390" s="77">
        <f t="shared" si="26"/>
        <v>10913</v>
      </c>
    </row>
    <row r="391" spans="1:8" ht="17.25" customHeight="1">
      <c r="A391" s="80" t="s">
        <v>334</v>
      </c>
      <c r="B391" s="4" t="s">
        <v>453</v>
      </c>
      <c r="C391" s="5" t="s">
        <v>200</v>
      </c>
      <c r="D391" s="6" t="s">
        <v>205</v>
      </c>
      <c r="E391" s="6" t="s">
        <v>25</v>
      </c>
      <c r="F391" s="7" t="s">
        <v>172</v>
      </c>
      <c r="G391" s="77">
        <v>10676</v>
      </c>
      <c r="H391" s="77">
        <v>10913</v>
      </c>
    </row>
    <row r="392" spans="1:8" ht="24" customHeight="1">
      <c r="A392" s="80" t="s">
        <v>220</v>
      </c>
      <c r="B392" s="4" t="s">
        <v>453</v>
      </c>
      <c r="C392" s="4" t="s">
        <v>200</v>
      </c>
      <c r="D392" s="5" t="s">
        <v>200</v>
      </c>
      <c r="E392" s="6"/>
      <c r="F392" s="7"/>
      <c r="G392" s="77">
        <f>G393+G396</f>
        <v>3776</v>
      </c>
      <c r="H392" s="77">
        <f>H393+H396</f>
        <v>3860</v>
      </c>
    </row>
    <row r="393" spans="1:8" ht="28.5" customHeight="1">
      <c r="A393" s="80" t="s">
        <v>32</v>
      </c>
      <c r="B393" s="4" t="s">
        <v>453</v>
      </c>
      <c r="C393" s="4" t="s">
        <v>200</v>
      </c>
      <c r="D393" s="5" t="s">
        <v>200</v>
      </c>
      <c r="E393" s="6" t="s">
        <v>33</v>
      </c>
      <c r="F393" s="7"/>
      <c r="G393" s="77">
        <f>G394</f>
        <v>1042</v>
      </c>
      <c r="H393" s="77">
        <f>H394</f>
        <v>1065</v>
      </c>
    </row>
    <row r="394" spans="1:8" ht="17.25" customHeight="1">
      <c r="A394" s="80" t="s">
        <v>34</v>
      </c>
      <c r="B394" s="4" t="s">
        <v>453</v>
      </c>
      <c r="C394" s="7" t="s">
        <v>454</v>
      </c>
      <c r="D394" s="5" t="s">
        <v>200</v>
      </c>
      <c r="E394" s="6" t="s">
        <v>35</v>
      </c>
      <c r="F394" s="7"/>
      <c r="G394" s="77">
        <f>G395</f>
        <v>1042</v>
      </c>
      <c r="H394" s="77">
        <f>H395</f>
        <v>1065</v>
      </c>
    </row>
    <row r="395" spans="1:8" ht="31.5" customHeight="1">
      <c r="A395" s="80" t="s">
        <v>237</v>
      </c>
      <c r="B395" s="4" t="s">
        <v>453</v>
      </c>
      <c r="C395" s="7" t="s">
        <v>454</v>
      </c>
      <c r="D395" s="5" t="s">
        <v>200</v>
      </c>
      <c r="E395" s="6" t="s">
        <v>35</v>
      </c>
      <c r="F395" s="7" t="s">
        <v>238</v>
      </c>
      <c r="G395" s="77">
        <v>1042</v>
      </c>
      <c r="H395" s="77">
        <v>1065</v>
      </c>
    </row>
    <row r="396" spans="1:8" ht="28.5" customHeight="1">
      <c r="A396" s="80" t="s">
        <v>434</v>
      </c>
      <c r="B396" s="4" t="s">
        <v>453</v>
      </c>
      <c r="C396" s="5" t="s">
        <v>200</v>
      </c>
      <c r="D396" s="6" t="s">
        <v>200</v>
      </c>
      <c r="E396" s="6" t="s">
        <v>80</v>
      </c>
      <c r="F396" s="7"/>
      <c r="G396" s="77">
        <f>G397</f>
        <v>2734</v>
      </c>
      <c r="H396" s="77">
        <f>H397</f>
        <v>2795</v>
      </c>
    </row>
    <row r="397" spans="1:8" ht="29.25" customHeight="1">
      <c r="A397" s="80" t="s">
        <v>435</v>
      </c>
      <c r="B397" s="4" t="s">
        <v>453</v>
      </c>
      <c r="C397" s="5" t="s">
        <v>200</v>
      </c>
      <c r="D397" s="6" t="s">
        <v>200</v>
      </c>
      <c r="E397" s="6" t="s">
        <v>92</v>
      </c>
      <c r="F397" s="88"/>
      <c r="G397" s="77">
        <f>G398</f>
        <v>2734</v>
      </c>
      <c r="H397" s="77">
        <f>H398</f>
        <v>2795</v>
      </c>
    </row>
    <row r="398" spans="1:8" ht="27.75" customHeight="1">
      <c r="A398" s="80" t="s">
        <v>237</v>
      </c>
      <c r="B398" s="4" t="s">
        <v>453</v>
      </c>
      <c r="C398" s="5" t="s">
        <v>200</v>
      </c>
      <c r="D398" s="6" t="s">
        <v>200</v>
      </c>
      <c r="E398" s="6" t="s">
        <v>92</v>
      </c>
      <c r="F398" s="7" t="s">
        <v>238</v>
      </c>
      <c r="G398" s="77">
        <v>2734</v>
      </c>
      <c r="H398" s="77">
        <v>2795</v>
      </c>
    </row>
    <row r="399" spans="1:8" ht="16.5" customHeight="1">
      <c r="A399" s="78" t="s">
        <v>448</v>
      </c>
      <c r="B399" s="4" t="s">
        <v>453</v>
      </c>
      <c r="C399" s="4" t="s">
        <v>209</v>
      </c>
      <c r="D399" s="7"/>
      <c r="E399" s="6"/>
      <c r="F399" s="7"/>
      <c r="G399" s="77">
        <f>G400+G404</f>
        <v>10208</v>
      </c>
      <c r="H399" s="77">
        <f>H400+H404</f>
        <v>10579</v>
      </c>
    </row>
    <row r="400" spans="1:8" ht="13.5" customHeight="1">
      <c r="A400" s="78" t="s">
        <v>455</v>
      </c>
      <c r="B400" s="4" t="s">
        <v>453</v>
      </c>
      <c r="C400" s="4" t="s">
        <v>209</v>
      </c>
      <c r="D400" s="5" t="s">
        <v>212</v>
      </c>
      <c r="E400" s="87"/>
      <c r="F400" s="88"/>
      <c r="G400" s="77">
        <f aca="true" t="shared" si="27" ref="G400:H402">G401</f>
        <v>2604</v>
      </c>
      <c r="H400" s="77">
        <f t="shared" si="27"/>
        <v>2662</v>
      </c>
    </row>
    <row r="401" spans="1:8" ht="27.75" customHeight="1">
      <c r="A401" s="80" t="s">
        <v>456</v>
      </c>
      <c r="B401" s="4" t="s">
        <v>453</v>
      </c>
      <c r="C401" s="4" t="s">
        <v>209</v>
      </c>
      <c r="D401" s="5" t="s">
        <v>212</v>
      </c>
      <c r="E401" s="6" t="s">
        <v>81</v>
      </c>
      <c r="F401" s="7"/>
      <c r="G401" s="77">
        <f t="shared" si="27"/>
        <v>2604</v>
      </c>
      <c r="H401" s="77">
        <f t="shared" si="27"/>
        <v>2662</v>
      </c>
    </row>
    <row r="402" spans="1:8" ht="32.25" customHeight="1">
      <c r="A402" s="80" t="s">
        <v>457</v>
      </c>
      <c r="B402" s="4" t="s">
        <v>453</v>
      </c>
      <c r="C402" s="4" t="s">
        <v>209</v>
      </c>
      <c r="D402" s="5" t="s">
        <v>212</v>
      </c>
      <c r="E402" s="6" t="s">
        <v>82</v>
      </c>
      <c r="F402" s="7"/>
      <c r="G402" s="77">
        <f t="shared" si="27"/>
        <v>2604</v>
      </c>
      <c r="H402" s="77">
        <f t="shared" si="27"/>
        <v>2662</v>
      </c>
    </row>
    <row r="403" spans="1:8" ht="33" customHeight="1">
      <c r="A403" s="80" t="s">
        <v>237</v>
      </c>
      <c r="B403" s="4" t="s">
        <v>453</v>
      </c>
      <c r="C403" s="7" t="s">
        <v>209</v>
      </c>
      <c r="D403" s="5" t="s">
        <v>212</v>
      </c>
      <c r="E403" s="6" t="s">
        <v>82</v>
      </c>
      <c r="F403" s="7" t="s">
        <v>238</v>
      </c>
      <c r="G403" s="77">
        <v>2604</v>
      </c>
      <c r="H403" s="77">
        <v>2662</v>
      </c>
    </row>
    <row r="404" spans="1:8" ht="31.5" customHeight="1">
      <c r="A404" s="85" t="s">
        <v>458</v>
      </c>
      <c r="B404" s="4" t="s">
        <v>453</v>
      </c>
      <c r="C404" s="5" t="s">
        <v>209</v>
      </c>
      <c r="D404" s="6" t="s">
        <v>223</v>
      </c>
      <c r="E404" s="6"/>
      <c r="F404" s="7"/>
      <c r="G404" s="77">
        <f aca="true" t="shared" si="28" ref="G404:H406">G405</f>
        <v>7604</v>
      </c>
      <c r="H404" s="77">
        <f t="shared" si="28"/>
        <v>7917</v>
      </c>
    </row>
    <row r="405" spans="1:8" ht="48" customHeight="1">
      <c r="A405" s="80" t="s">
        <v>459</v>
      </c>
      <c r="B405" s="4" t="s">
        <v>453</v>
      </c>
      <c r="C405" s="5" t="s">
        <v>209</v>
      </c>
      <c r="D405" s="6" t="s">
        <v>223</v>
      </c>
      <c r="E405" s="6" t="s">
        <v>234</v>
      </c>
      <c r="F405" s="7"/>
      <c r="G405" s="77">
        <f t="shared" si="28"/>
        <v>7604</v>
      </c>
      <c r="H405" s="77">
        <f t="shared" si="28"/>
        <v>7917</v>
      </c>
    </row>
    <row r="406" spans="1:8" ht="17.25" customHeight="1">
      <c r="A406" s="80" t="s">
        <v>235</v>
      </c>
      <c r="B406" s="4" t="s">
        <v>453</v>
      </c>
      <c r="C406" s="5" t="s">
        <v>209</v>
      </c>
      <c r="D406" s="6" t="s">
        <v>223</v>
      </c>
      <c r="E406" s="6" t="s">
        <v>236</v>
      </c>
      <c r="F406" s="7"/>
      <c r="G406" s="77">
        <f t="shared" si="28"/>
        <v>7604</v>
      </c>
      <c r="H406" s="77">
        <f t="shared" si="28"/>
        <v>7917</v>
      </c>
    </row>
    <row r="407" spans="1:8" ht="33" customHeight="1">
      <c r="A407" s="80" t="s">
        <v>237</v>
      </c>
      <c r="B407" s="4" t="s">
        <v>453</v>
      </c>
      <c r="C407" s="5" t="s">
        <v>209</v>
      </c>
      <c r="D407" s="6" t="s">
        <v>223</v>
      </c>
      <c r="E407" s="6" t="s">
        <v>236</v>
      </c>
      <c r="F407" s="7" t="s">
        <v>238</v>
      </c>
      <c r="G407" s="77">
        <v>7604</v>
      </c>
      <c r="H407" s="77">
        <v>7917</v>
      </c>
    </row>
    <row r="408" spans="1:8" ht="19.5" customHeight="1">
      <c r="A408" s="81" t="s">
        <v>226</v>
      </c>
      <c r="B408" s="21"/>
      <c r="C408" s="21"/>
      <c r="D408" s="90"/>
      <c r="E408" s="21"/>
      <c r="F408" s="21"/>
      <c r="G408" s="91">
        <f>G12+G20+G26+G33+G111+G115+G137+G149+G159+G202+G246+G303+G339+G386</f>
        <v>2539092.7</v>
      </c>
      <c r="H408" s="91">
        <f>H12+H20+H26+H33+H111+H115+H137+H149+H159+H202+H246+H303+H339+H386</f>
        <v>2626009.7</v>
      </c>
    </row>
    <row r="409" spans="1:8" ht="15.75">
      <c r="A409" s="80" t="s">
        <v>354</v>
      </c>
      <c r="B409" s="106"/>
      <c r="C409" s="107"/>
      <c r="D409" s="94"/>
      <c r="E409" s="108"/>
      <c r="F409" s="93"/>
      <c r="G409" s="109">
        <f>G34+G160</f>
        <v>-24700</v>
      </c>
      <c r="H409" s="109">
        <f>H34+H160</f>
        <v>-43450</v>
      </c>
    </row>
    <row r="410" spans="1:8" ht="15.75">
      <c r="A410" s="80" t="s">
        <v>353</v>
      </c>
      <c r="B410" s="106"/>
      <c r="C410" s="107"/>
      <c r="D410" s="94"/>
      <c r="E410" s="108"/>
      <c r="F410" s="93"/>
      <c r="G410" s="109">
        <f>G408+G409</f>
        <v>2514392.7</v>
      </c>
      <c r="H410" s="109">
        <f>H408+H409</f>
        <v>2582559.7</v>
      </c>
    </row>
    <row r="411" spans="1:8" ht="15.75">
      <c r="A411" s="92"/>
      <c r="B411" s="93"/>
      <c r="C411" s="94"/>
      <c r="D411" s="94"/>
      <c r="E411" s="95"/>
      <c r="F411" s="93"/>
      <c r="G411" s="96"/>
      <c r="H411" s="96"/>
    </row>
    <row r="412" spans="1:8" ht="15.75">
      <c r="A412" s="92"/>
      <c r="B412" s="93"/>
      <c r="C412" s="94"/>
      <c r="D412" s="94"/>
      <c r="E412" s="95"/>
      <c r="F412" s="93"/>
      <c r="G412" s="96"/>
      <c r="H412" s="96"/>
    </row>
    <row r="413" spans="1:8" ht="15.75">
      <c r="A413" s="102"/>
      <c r="B413" s="93"/>
      <c r="C413" s="94"/>
      <c r="D413" s="94"/>
      <c r="E413" s="95"/>
      <c r="F413" s="93"/>
      <c r="G413" s="96"/>
      <c r="H413" s="96"/>
    </row>
    <row r="414" spans="1:8" ht="31.5">
      <c r="A414" s="86" t="s">
        <v>3</v>
      </c>
      <c r="B414" s="65"/>
      <c r="C414" s="45"/>
      <c r="D414" s="45"/>
      <c r="E414" s="66"/>
      <c r="G414" s="66" t="s">
        <v>466</v>
      </c>
      <c r="H414" s="97"/>
    </row>
    <row r="415" spans="1:8" ht="15.75">
      <c r="A415" s="1"/>
      <c r="B415" s="1"/>
      <c r="C415" s="1"/>
      <c r="D415" s="1"/>
      <c r="E415" s="1"/>
      <c r="F415" s="1"/>
      <c r="G415" s="1"/>
      <c r="H415" s="1"/>
    </row>
    <row r="416" spans="1:8" ht="15.75">
      <c r="A416" s="1"/>
      <c r="B416" s="1"/>
      <c r="C416" s="1"/>
      <c r="D416" s="1"/>
      <c r="E416" s="1"/>
      <c r="F416" s="1"/>
      <c r="G416" s="1"/>
      <c r="H416" s="1"/>
    </row>
    <row r="417" spans="1:8" ht="15.75">
      <c r="A417" s="1"/>
      <c r="B417" s="1"/>
      <c r="C417" s="1"/>
      <c r="D417" s="1"/>
      <c r="E417" s="1"/>
      <c r="F417" s="1"/>
      <c r="G417" s="1"/>
      <c r="H417" s="1"/>
    </row>
    <row r="418" spans="1:8" ht="15.75">
      <c r="A418" s="1"/>
      <c r="B418" s="1"/>
      <c r="C418" s="1"/>
      <c r="D418" s="1"/>
      <c r="E418" s="1"/>
      <c r="F418" s="1"/>
      <c r="G418" s="1"/>
      <c r="H418" s="1"/>
    </row>
    <row r="419" spans="1:8" ht="15.75">
      <c r="A419" s="1"/>
      <c r="B419" s="1"/>
      <c r="C419" s="1"/>
      <c r="D419" s="1"/>
      <c r="E419" s="1"/>
      <c r="F419" s="1"/>
      <c r="G419" s="1"/>
      <c r="H419" s="1"/>
    </row>
    <row r="420" spans="1:8" ht="15.75">
      <c r="A420" s="1"/>
      <c r="B420" s="1"/>
      <c r="C420" s="1"/>
      <c r="D420" s="1"/>
      <c r="E420" s="1"/>
      <c r="F420" s="1"/>
      <c r="G420" s="1"/>
      <c r="H420" s="1"/>
    </row>
    <row r="421" spans="1:8" ht="15.75">
      <c r="A421" s="1"/>
      <c r="B421" s="1"/>
      <c r="C421" s="1"/>
      <c r="D421" s="1"/>
      <c r="E421" s="1"/>
      <c r="F421" s="1"/>
      <c r="G421" s="1"/>
      <c r="H421" s="1"/>
    </row>
    <row r="422" spans="1:8" ht="15.75">
      <c r="A422" s="1"/>
      <c r="B422" s="1"/>
      <c r="C422" s="1"/>
      <c r="D422" s="1"/>
      <c r="E422" s="1"/>
      <c r="F422" s="1"/>
      <c r="G422" s="1"/>
      <c r="H422" s="1"/>
    </row>
    <row r="423" spans="1:8" ht="15.75">
      <c r="A423" s="1"/>
      <c r="B423" s="1"/>
      <c r="C423" s="1"/>
      <c r="D423" s="1"/>
      <c r="E423" s="1"/>
      <c r="F423" s="1"/>
      <c r="G423" s="1"/>
      <c r="H423" s="1"/>
    </row>
    <row r="424" spans="1:8" ht="15.75">
      <c r="A424" s="1"/>
      <c r="B424" s="1"/>
      <c r="C424" s="1"/>
      <c r="D424" s="1"/>
      <c r="E424" s="1"/>
      <c r="F424" s="1"/>
      <c r="G424" s="1"/>
      <c r="H424" s="1"/>
    </row>
    <row r="425" spans="1:8" ht="15.75">
      <c r="A425" s="1"/>
      <c r="B425" s="1"/>
      <c r="C425" s="1"/>
      <c r="D425" s="1"/>
      <c r="E425" s="1"/>
      <c r="F425" s="1"/>
      <c r="G425" s="1"/>
      <c r="H425" s="1"/>
    </row>
    <row r="426" spans="1:8" ht="15.75">
      <c r="A426" s="1"/>
      <c r="B426" s="1"/>
      <c r="C426" s="1"/>
      <c r="D426" s="1"/>
      <c r="E426" s="1"/>
      <c r="F426" s="1"/>
      <c r="G426" s="1"/>
      <c r="H426" s="1"/>
    </row>
    <row r="427" spans="1:8" ht="15.75">
      <c r="A427" s="1"/>
      <c r="B427" s="1"/>
      <c r="C427" s="1"/>
      <c r="D427" s="1"/>
      <c r="E427" s="1"/>
      <c r="F427" s="1"/>
      <c r="G427" s="1"/>
      <c r="H427" s="1"/>
    </row>
    <row r="428" spans="1:8" ht="15.75">
      <c r="A428" s="1"/>
      <c r="B428" s="1"/>
      <c r="C428" s="1"/>
      <c r="D428" s="1"/>
      <c r="E428" s="1"/>
      <c r="F428" s="1"/>
      <c r="G428" s="1"/>
      <c r="H428" s="1"/>
    </row>
    <row r="429" spans="1:8" ht="15.75">
      <c r="A429" s="1"/>
      <c r="B429" s="1"/>
      <c r="C429" s="1"/>
      <c r="D429" s="1"/>
      <c r="E429" s="1"/>
      <c r="F429" s="1"/>
      <c r="G429" s="1"/>
      <c r="H429" s="1"/>
    </row>
    <row r="430" spans="1:8" ht="15.75">
      <c r="A430" s="1"/>
      <c r="B430" s="1"/>
      <c r="C430" s="1"/>
      <c r="D430" s="1"/>
      <c r="E430" s="1"/>
      <c r="F430" s="1"/>
      <c r="G430" s="1"/>
      <c r="H430" s="1"/>
    </row>
    <row r="431" spans="1:8" ht="15.75">
      <c r="A431" s="1"/>
      <c r="B431" s="1"/>
      <c r="C431" s="1"/>
      <c r="D431" s="1"/>
      <c r="E431" s="1"/>
      <c r="F431" s="1"/>
      <c r="G431" s="1"/>
      <c r="H431" s="1"/>
    </row>
    <row r="432" spans="1:8" ht="15.75">
      <c r="A432" s="1"/>
      <c r="B432" s="1"/>
      <c r="C432" s="1"/>
      <c r="D432" s="1"/>
      <c r="E432" s="1"/>
      <c r="F432" s="1"/>
      <c r="G432" s="1"/>
      <c r="H432" s="1"/>
    </row>
    <row r="433" spans="1:8" ht="15.75">
      <c r="A433" s="1"/>
      <c r="B433" s="1"/>
      <c r="C433" s="1"/>
      <c r="D433" s="1"/>
      <c r="E433" s="1"/>
      <c r="F433" s="1"/>
      <c r="G433" s="1"/>
      <c r="H433" s="1"/>
    </row>
    <row r="434" spans="1:8" ht="15.75">
      <c r="A434" s="1"/>
      <c r="B434" s="1"/>
      <c r="C434" s="1"/>
      <c r="D434" s="1"/>
      <c r="E434" s="1"/>
      <c r="F434" s="1"/>
      <c r="G434" s="1"/>
      <c r="H434" s="1"/>
    </row>
    <row r="435" spans="1:8" ht="15.75">
      <c r="A435" s="1"/>
      <c r="B435" s="1"/>
      <c r="C435" s="1"/>
      <c r="D435" s="1"/>
      <c r="E435" s="1"/>
      <c r="F435" s="1"/>
      <c r="G435" s="1"/>
      <c r="H435" s="1"/>
    </row>
    <row r="436" spans="1:8" ht="15.75">
      <c r="A436" s="1"/>
      <c r="B436" s="1"/>
      <c r="C436" s="1"/>
      <c r="D436" s="1"/>
      <c r="E436" s="1"/>
      <c r="F436" s="1"/>
      <c r="G436" s="1"/>
      <c r="H436" s="1"/>
    </row>
    <row r="437" spans="1:8" ht="15.75">
      <c r="A437" s="1"/>
      <c r="B437" s="1"/>
      <c r="C437" s="1"/>
      <c r="D437" s="1"/>
      <c r="E437" s="1"/>
      <c r="F437" s="1"/>
      <c r="G437" s="1"/>
      <c r="H437" s="1"/>
    </row>
    <row r="438" spans="1:8" ht="15.75">
      <c r="A438" s="1"/>
      <c r="B438" s="1"/>
      <c r="C438" s="1"/>
      <c r="D438" s="1"/>
      <c r="E438" s="1"/>
      <c r="F438" s="1"/>
      <c r="G438" s="1"/>
      <c r="H438" s="1"/>
    </row>
    <row r="439" spans="1:8" ht="15.75">
      <c r="A439" s="1"/>
      <c r="B439" s="1"/>
      <c r="C439" s="1"/>
      <c r="D439" s="1"/>
      <c r="E439" s="1"/>
      <c r="F439" s="1"/>
      <c r="G439" s="1"/>
      <c r="H439" s="1"/>
    </row>
    <row r="440" spans="1:8" ht="15.75">
      <c r="A440" s="1"/>
      <c r="B440" s="1"/>
      <c r="C440" s="1"/>
      <c r="D440" s="1"/>
      <c r="E440" s="1"/>
      <c r="F440" s="1"/>
      <c r="G440" s="1"/>
      <c r="H440" s="1"/>
    </row>
    <row r="441" spans="1:8" ht="15.75">
      <c r="A441" s="1"/>
      <c r="B441" s="1"/>
      <c r="C441" s="1"/>
      <c r="D441" s="1"/>
      <c r="E441" s="1"/>
      <c r="F441" s="1"/>
      <c r="G441" s="1"/>
      <c r="H441" s="1"/>
    </row>
    <row r="442" spans="1:8" ht="15.75">
      <c r="A442" s="1"/>
      <c r="B442" s="1"/>
      <c r="C442" s="1"/>
      <c r="D442" s="1"/>
      <c r="E442" s="1"/>
      <c r="F442" s="1"/>
      <c r="G442" s="1"/>
      <c r="H442" s="1"/>
    </row>
    <row r="443" spans="1:8" ht="15.75">
      <c r="A443" s="1"/>
      <c r="B443" s="1"/>
      <c r="C443" s="1"/>
      <c r="D443" s="1"/>
      <c r="E443" s="1"/>
      <c r="F443" s="1"/>
      <c r="G443" s="1"/>
      <c r="H443" s="1"/>
    </row>
    <row r="444" spans="1:8" ht="15.75">
      <c r="A444" s="1"/>
      <c r="B444" s="1"/>
      <c r="C444" s="1"/>
      <c r="D444" s="1"/>
      <c r="E444" s="1"/>
      <c r="F444" s="1"/>
      <c r="G444" s="1"/>
      <c r="H444" s="1"/>
    </row>
    <row r="445" spans="1:8" ht="15.75">
      <c r="A445" s="1"/>
      <c r="B445" s="1"/>
      <c r="C445" s="1"/>
      <c r="D445" s="1"/>
      <c r="E445" s="1"/>
      <c r="F445" s="1"/>
      <c r="G445" s="1"/>
      <c r="H445" s="1"/>
    </row>
    <row r="446" spans="1:8" ht="15.75">
      <c r="A446" s="1"/>
      <c r="B446" s="1"/>
      <c r="C446" s="1"/>
      <c r="D446" s="1"/>
      <c r="E446" s="1"/>
      <c r="F446" s="1"/>
      <c r="G446" s="1"/>
      <c r="H446" s="1"/>
    </row>
    <row r="447" spans="1:8" ht="15.75">
      <c r="A447" s="1"/>
      <c r="B447" s="1"/>
      <c r="C447" s="1"/>
      <c r="D447" s="1"/>
      <c r="E447" s="1"/>
      <c r="F447" s="1"/>
      <c r="G447" s="1"/>
      <c r="H447" s="1"/>
    </row>
    <row r="448" spans="1:8" ht="15.75">
      <c r="A448" s="1"/>
      <c r="B448" s="1"/>
      <c r="C448" s="1"/>
      <c r="D448" s="1"/>
      <c r="E448" s="1"/>
      <c r="F448" s="1"/>
      <c r="G448" s="1"/>
      <c r="H448" s="1"/>
    </row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</sheetData>
  <mergeCells count="8">
    <mergeCell ref="A7:H7"/>
    <mergeCell ref="A9:A11"/>
    <mergeCell ref="B9:B11"/>
    <mergeCell ref="C9:C11"/>
    <mergeCell ref="D9:D11"/>
    <mergeCell ref="E9:E11"/>
    <mergeCell ref="F9:F11"/>
    <mergeCell ref="G9:H10"/>
  </mergeCells>
  <printOptions/>
  <pageMargins left="0.3937007874015748" right="0.1968503937007874" top="0.1968503937007874" bottom="0.3937007874015748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Fin537</dc:creator>
  <cp:keywords/>
  <dc:description/>
  <cp:lastModifiedBy>Customer</cp:lastModifiedBy>
  <cp:lastPrinted>2010-04-26T14:00:21Z</cp:lastPrinted>
  <dcterms:created xsi:type="dcterms:W3CDTF">2007-11-13T13:54:32Z</dcterms:created>
  <dcterms:modified xsi:type="dcterms:W3CDTF">2010-05-31T12:21:04Z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