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3"/>
  </bookViews>
  <sheets>
    <sheet name="Пр 1" sheetId="1" r:id="rId1"/>
    <sheet name="Прил 6" sheetId="2" r:id="rId2"/>
    <sheet name="Прил 7" sheetId="3" r:id="rId3"/>
    <sheet name="Пр 20 Дор фонд 2014" sheetId="4" r:id="rId4"/>
  </sheets>
  <definedNames>
    <definedName name="_xlnm.Print_Titles" localSheetId="1">'Прил 6'!$10:$10</definedName>
    <definedName name="_xlnm.Print_Area" localSheetId="0">'Пр 1'!$A$1:$C$22</definedName>
    <definedName name="_xlnm.Print_Area" localSheetId="3">'Пр 20 Дор фонд 2014'!$A$1:$B$34</definedName>
    <definedName name="_xlnm.Print_Area" localSheetId="1">'Прил 6'!$A$1:$C$68</definedName>
  </definedNames>
  <calcPr fullCalcOnLoad="1"/>
</workbook>
</file>

<file path=xl/sharedStrings.xml><?xml version="1.0" encoding="utf-8"?>
<sst xmlns="http://schemas.openxmlformats.org/spreadsheetml/2006/main" count="287" uniqueCount="170">
  <si>
    <t>тыс. рублей</t>
  </si>
  <si>
    <t>Всего доходы</t>
  </si>
  <si>
    <t>Всего расходы</t>
  </si>
  <si>
    <t>Прогнозируемое поступление доходов и распределение бюджетных ассигнований Дорожного фонда города Орла на 2014 год</t>
  </si>
  <si>
    <t>Субсидии бюджетам городских округов на модернизацию региональных систем дошкольного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</si>
  <si>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</si>
  <si>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Прочие субвенции бюджетам городских округов</t>
  </si>
  <si>
    <t>Наименование показателя</t>
  </si>
  <si>
    <t>Сумма</t>
  </si>
  <si>
    <t>тыс.рублей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</si>
  <si>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</si>
  <si>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</si>
  <si>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01 02 00 00 00 0000 000</t>
  </si>
  <si>
    <t>Кредиты от кредитных организаций  в валюте Российской Федерации</t>
  </si>
  <si>
    <t xml:space="preserve">Источники финансирования дефицита бюджета города Орла на 2014 год </t>
  </si>
  <si>
    <t>01 03 00 00 00 0000 000</t>
  </si>
  <si>
    <t xml:space="preserve">Бюджетные кредиты от других бюджетов бюджетной системы Российской Федерации </t>
  </si>
  <si>
    <t>01 03 01 00 04 0000 810</t>
  </si>
  <si>
    <t>Средства от продажи акций и иных форм участия в капитале, находящихся в собственности городских округов</t>
  </si>
  <si>
    <t>Капитальный ремонт и ремонт  автомобильных дорог местного значения и искусственных сооружений на них</t>
  </si>
  <si>
    <t>Содержание автомобильных дорог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</si>
  <si>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домов, расположенных в границах территории города Орла</t>
  </si>
  <si>
    <t xml:space="preserve">                                                                                                   Приложение 6</t>
  </si>
  <si>
    <t xml:space="preserve">                                                                                                 Приложение 20</t>
  </si>
  <si>
    <t xml:space="preserve">Доходы от уплаты акцизов на нефтепродукты  </t>
  </si>
  <si>
    <t>Субвенции бюджетам городских округов на выполнение передаваемых полномочий субъектов Российской Федерации</t>
  </si>
  <si>
    <t>01 03 00 00 04 0000 710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</si>
  <si>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</si>
  <si>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</si>
  <si>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2 02 02089 04 0002 151</t>
  </si>
  <si>
    <t>Субсидии на обеспечение мероприятий попереселению граждан из аварийного жилфонда за счет средств бюджетов</t>
  </si>
  <si>
    <t xml:space="preserve">2 02 04000 00 0000 151   </t>
  </si>
  <si>
    <t>Прочие межбюджетные трансферты, передаваемые бюджетам городских округов</t>
  </si>
  <si>
    <t xml:space="preserve">Сумма  </t>
  </si>
  <si>
    <t>Строительство, ремонт дорог и дворовых территорий в соответствии с Законом Орловской области от 26 января 2007 года №655-ОЗ "О наказах избирателей депутатам Орловского областного Совета народных депутатов"</t>
  </si>
  <si>
    <t>Проектирование, строительство и реконструкция автомобильных дорог местного значения и искусственных сооружений на них</t>
  </si>
  <si>
    <t>А.В. Митасов</t>
  </si>
  <si>
    <t xml:space="preserve"> А.В. Митасов</t>
  </si>
  <si>
    <t>Налог, взимаемый в связи с применением патентной системы налогообложения</t>
  </si>
  <si>
    <t>2 02 02999 04 0000 151</t>
  </si>
  <si>
    <t>2 02 03020 04 0000 151</t>
  </si>
  <si>
    <t>2 02 03021 04 0000 151</t>
  </si>
  <si>
    <t>2 02 03024 04 0000 151</t>
  </si>
  <si>
    <t>2 02 03027 04 0000 151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</si>
  <si>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</si>
  <si>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</si>
  <si>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2 02 03999 04 0000 151</t>
  </si>
  <si>
    <t>Код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</si>
  <si>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</si>
  <si>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</si>
  <si>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</si>
  <si>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</si>
  <si>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</si>
  <si>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</si>
  <si>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</si>
  <si>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</si>
  <si>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</si>
  <si>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</si>
  <si>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</si>
  <si>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</si>
  <si>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</si>
  <si>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</si>
  <si>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</si>
  <si>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</si>
  <si>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</si>
  <si>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1 11 00000 00 0000 000</t>
  </si>
  <si>
    <t>1 11 01000 00 0000 120</t>
  </si>
  <si>
    <t>1 11 05000 00 0000 120</t>
  </si>
  <si>
    <t>1 11 05 010 00 0000 120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</si>
  <si>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</si>
  <si>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</si>
  <si>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</si>
  <si>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</si>
  <si>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Акции  и  иные  формы  участия  в  капитале, находящиеся в государственной и муниципальной собственности </t>
  </si>
  <si>
    <t xml:space="preserve"> 01 06 01 00 00 0000 000</t>
  </si>
  <si>
    <t>Дотации  бюджетам  субъектов Российской Федерации и муниципальных образований</t>
  </si>
  <si>
    <t>2 02 01003 04 0000 151</t>
  </si>
  <si>
    <t>Дотации бюджетам  городских  округов  на поддержку мер по обеспечению сбалансированности бюджетов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</si>
  <si>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</si>
  <si>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</si>
  <si>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</si>
  <si>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</si>
  <si>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</si>
  <si>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</si>
  <si>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</si>
  <si>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</si>
  <si>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</si>
  <si>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</si>
  <si>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</si>
  <si>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</si>
  <si>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</si>
  <si>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</si>
  <si>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</si>
  <si>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</si>
  <si>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</si>
  <si>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2 02 02000 00 0000 151</t>
  </si>
  <si>
    <t xml:space="preserve">                                                                                                   к решению Орловского городского </t>
  </si>
  <si>
    <t xml:space="preserve">                                                                                                   Совета народных депутатов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</si>
  <si>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</si>
  <si>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</si>
  <si>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</si>
  <si>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</si>
  <si>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 xml:space="preserve">Налог на доходы физических лиц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</si>
  <si>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</si>
  <si>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</si>
  <si>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</si>
  <si>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</si>
  <si>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</si>
  <si>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</si>
  <si>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1 14 06000 00 0000 430</t>
  </si>
  <si>
    <t>1 11 09000 00 0000 120</t>
  </si>
  <si>
    <t xml:space="preserve">Начальник финансового управления </t>
  </si>
  <si>
    <t xml:space="preserve">Получение кредитов от других бюджетов  бюджетной системы Российской Федерации в валюте Российской Федерации </t>
  </si>
  <si>
    <t>Прочие субсидии бюджетам городских округов</t>
  </si>
  <si>
    <t>1 17 00000 00 0000 000</t>
  </si>
  <si>
    <t xml:space="preserve">ПРОЧИЕ НЕНАЛОГОВЫЕ ДОХОДЫ </t>
  </si>
  <si>
    <t xml:space="preserve">2 02 02204 04 0000 151 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</si>
  <si>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</si>
  <si>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</si>
  <si>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</si>
  <si>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</si>
  <si>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средства вышестоящих бюджетов</t>
  </si>
  <si>
    <t>средства городского бюджета</t>
  </si>
  <si>
    <t>2 02 03000 00 0000 151</t>
  </si>
  <si>
    <t>Субвенции бюджетам субъектов  Российской Федерации и муниципальных образований</t>
  </si>
  <si>
    <t>01 02 00 00 04 0000 710</t>
  </si>
  <si>
    <t>01 02 00 00 04 0000 810</t>
  </si>
  <si>
    <t>ГОСУДАРСТВЕННАЯ ПОШЛИНА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</si>
  <si>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</si>
  <si>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</si>
  <si>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01 05 00 00 00 0000 000</t>
  </si>
  <si>
    <t>01 06 01 00 04 0000 630</t>
  </si>
  <si>
    <t>ДОХОДЫ ОТ ИСПОЛЬЗОВАНИЯ ИМУЩЕСТВА, НАХОДЯЩЕГОСЯ В ГОСУДАРСТВЕННОЙ И МУНИЦИПАЛЬНОЙ СОБСТВЕННОСТИ</t>
  </si>
  <si>
    <t>Источники финансирования дефицита бюджета</t>
  </si>
  <si>
    <t>Получение кредитов от кредитных организаций бюджетами городских округов в валюте Российской Федерации</t>
  </si>
  <si>
    <t>в том числе: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</si>
  <si>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</si>
  <si>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</si>
  <si>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</si>
  <si>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ВСЕГО ДОХОДЫ</t>
  </si>
  <si>
    <t xml:space="preserve">                                                                                                   Приложение 1</t>
  </si>
  <si>
    <t xml:space="preserve">2 02 04999 04 0000 151 </t>
  </si>
  <si>
    <t xml:space="preserve">                                                                                                 к решению Орловского городского</t>
  </si>
  <si>
    <t xml:space="preserve">                                                                                                 Совета народных депутатов </t>
  </si>
  <si>
    <t>1 05 04000 02 0000 110</t>
  </si>
  <si>
    <t xml:space="preserve">      администрации города Орла                                                                                    </t>
  </si>
  <si>
    <t>Прогнозируемое поступление доходов в бюджет города Орла на 2014 год по источникам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</si>
  <si>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</si>
  <si>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</si>
  <si>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  </t>
  </si>
  <si>
    <t>Акцизы по подакцизным товарам (продукции), производимым на  территории Российской Федерации</t>
  </si>
  <si>
    <t>2 02 01009 04 0000 151</t>
  </si>
  <si>
    <t xml:space="preserve">Дотации бюджетам городских округов на поощрение достижения наилучших показателей деятельности органов местного самоуправления
</t>
  </si>
  <si>
    <t>2 02 02077 04 0000 151</t>
  </si>
  <si>
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</si>
  <si>
    <t>Начальник финансового управления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</si>
  <si>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</si>
  <si>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</si>
  <si>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Приложение 7</t>
  </si>
  <si>
    <t>Прогнозируемое поступление доходов в бюджет города Орла</t>
  </si>
  <si>
    <t>на плановый период 2015 и 2016 годов по источникам</t>
  </si>
  <si>
    <t>2015 год</t>
  </si>
  <si>
    <t>2016 год</t>
  </si>
  <si>
    <t>Поправки</t>
  </si>
  <si>
    <t>Сумма с учетом поправок</t>
  </si>
  <si>
    <t>ВСЕГО ДОХОДОВ</t>
  </si>
  <si>
    <t xml:space="preserve">                                                                                                    №48/0899 – ГС от 29.04.2014                               </t>
  </si>
  <si>
    <t xml:space="preserve">                                                                                                   №48/0899 – ГС от 29.04.2014                               </t>
  </si>
  <si>
    <t xml:space="preserve">                                                                                                    №48/0899 – ГС от 29.04.2014                              </t>
  </si>
  <si>
    <t xml:space="preserve">                                                                                                  №48/0899 – ГС от 29.04.2014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</si>
</sst>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#,##0.0000"/>
    <numFmt numFmtId="179" formatCode="0.0000"/>
    <numFmt numFmtId="180" formatCode="0.00000"/>
    <numFmt numFmtId="181" formatCode="#,##0.0"/>
    <numFmt numFmtId="182" formatCode="#,##0.000"/>
    <numFmt numFmtId="183" formatCode="#,##0.00000"/>
    <numFmt numFmtId="184" formatCode="[$-FC19]d\ mmmm\ yyyy\ &quot;г.&quot;"/>
    <numFmt numFmtId="185" formatCode="#,##0.00_р_."/>
    <numFmt numFmtId="186" formatCode="#,##0.000000"/>
    <numFmt numFmtId="187" formatCode="[$€-2]\ ###,000_);[Red]\([$€-2]\ ###,000\)"/>
  </numFmts>
  <fonts count="1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1" fontId="1" fillId="0" borderId="2" xfId="0" applyNumberFormat="1" applyFont="1" applyBorder="1" applyAlignment="1">
      <alignment horizontal="center" vertical="top" wrapText="1"/>
    </xf>
    <xf numFmtId="181" fontId="4" fillId="0" borderId="2" xfId="0" applyNumberFormat="1" applyFont="1" applyBorder="1" applyAlignment="1">
      <alignment horizontal="justify" vertical="top" wrapText="1"/>
    </xf>
    <xf numFmtId="181" fontId="5" fillId="0" borderId="2" xfId="0" applyNumberFormat="1" applyFont="1" applyBorder="1" applyAlignment="1">
      <alignment horizontal="justify" vertical="top" wrapText="1"/>
    </xf>
    <xf numFmtId="181" fontId="3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7" fillId="0" borderId="2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21" applyFont="1" applyAlignment="1">
      <alignment vertical="top"/>
      <protection/>
    </xf>
    <xf numFmtId="0" fontId="5" fillId="0" borderId="2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/>
    </xf>
    <xf numFmtId="4" fontId="3" fillId="0" borderId="2" xfId="0" applyNumberFormat="1" applyFont="1" applyBorder="1" applyAlignment="1">
      <alignment horizontal="right" vertical="top"/>
    </xf>
    <xf numFmtId="181" fontId="3" fillId="0" borderId="2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horizontal="right" vertical="top"/>
    </xf>
    <xf numFmtId="3" fontId="11" fillId="0" borderId="2" xfId="0" applyNumberFormat="1" applyFont="1" applyFill="1" applyBorder="1" applyAlignment="1">
      <alignment horizontal="right" vertical="top"/>
    </xf>
    <xf numFmtId="181" fontId="4" fillId="0" borderId="2" xfId="0" applyNumberFormat="1" applyFont="1" applyFill="1" applyBorder="1" applyAlignment="1">
      <alignment horizontal="right" vertical="top"/>
    </xf>
    <xf numFmtId="181" fontId="3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181" fontId="3" fillId="0" borderId="2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horizontal="right" vertical="center"/>
    </xf>
    <xf numFmtId="181" fontId="11" fillId="0" borderId="2" xfId="0" applyNumberFormat="1" applyFont="1" applyFill="1" applyBorder="1" applyAlignment="1">
      <alignment horizontal="right" vertical="top"/>
    </xf>
    <xf numFmtId="49" fontId="11" fillId="0" borderId="2" xfId="20" applyNumberFormat="1" applyFont="1" applyFill="1" applyBorder="1" applyAlignment="1" applyProtection="1">
      <alignment horizontal="justify" vertical="top" wrapText="1"/>
      <protection/>
    </xf>
    <xf numFmtId="0" fontId="11" fillId="0" borderId="0" xfId="18" applyFont="1" applyFill="1">
      <alignment/>
      <protection/>
    </xf>
    <xf numFmtId="0" fontId="16" fillId="0" borderId="0" xfId="18" applyFont="1" applyFill="1">
      <alignment/>
      <protection/>
    </xf>
    <xf numFmtId="181" fontId="0" fillId="0" borderId="0" xfId="0" applyNumberFormat="1" applyFont="1" applyAlignment="1">
      <alignment/>
    </xf>
    <xf numFmtId="181" fontId="7" fillId="0" borderId="2" xfId="0" applyNumberFormat="1" applyFont="1" applyBorder="1" applyAlignment="1">
      <alignment vertical="top" wrapText="1"/>
    </xf>
    <xf numFmtId="181" fontId="11" fillId="0" borderId="1" xfId="18" applyNumberFormat="1" applyFont="1" applyFill="1" applyBorder="1" applyAlignment="1" applyProtection="1">
      <alignment horizontal="right" wrapText="1"/>
      <protection/>
    </xf>
    <xf numFmtId="0" fontId="1" fillId="0" borderId="3" xfId="19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181" fontId="4" fillId="0" borderId="2" xfId="18" applyNumberFormat="1" applyFont="1" applyFill="1" applyBorder="1" applyAlignment="1" applyProtection="1">
      <alignment horizontal="right" vertical="top" wrapText="1"/>
      <protection/>
    </xf>
    <xf numFmtId="181" fontId="11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18" applyFont="1" applyFill="1">
      <alignment/>
      <protection/>
    </xf>
    <xf numFmtId="0" fontId="18" fillId="0" borderId="0" xfId="18" applyFont="1" applyFill="1">
      <alignment/>
      <protection/>
    </xf>
    <xf numFmtId="0" fontId="11" fillId="0" borderId="2" xfId="18" applyFont="1" applyFill="1" applyBorder="1" applyAlignment="1">
      <alignment vertical="top" wrapText="1"/>
      <protection/>
    </xf>
    <xf numFmtId="0" fontId="11" fillId="0" borderId="2" xfId="0" applyFont="1" applyFill="1" applyBorder="1" applyAlignment="1" applyProtection="1">
      <alignment horizontal="left" vertical="top" wrapText="1" indent="2"/>
      <protection locked="0"/>
    </xf>
    <xf numFmtId="181" fontId="7" fillId="0" borderId="2" xfId="18" applyNumberFormat="1" applyFont="1" applyFill="1" applyBorder="1" applyAlignment="1" applyProtection="1">
      <alignment horizontal="right" vertical="top" wrapText="1"/>
      <protection/>
    </xf>
    <xf numFmtId="0" fontId="11" fillId="0" borderId="0" xfId="18" applyFont="1" applyFill="1" applyBorder="1" applyAlignment="1">
      <alignment wrapText="1"/>
      <protection/>
    </xf>
    <xf numFmtId="182" fontId="16" fillId="0" borderId="0" xfId="18" applyNumberFormat="1" applyFont="1" applyFill="1">
      <alignment/>
      <protection/>
    </xf>
    <xf numFmtId="0" fontId="0" fillId="0" borderId="0" xfId="0" applyFont="1" applyAlignment="1">
      <alignment/>
    </xf>
    <xf numFmtId="0" fontId="17" fillId="0" borderId="4" xfId="0" applyFont="1" applyFill="1" applyBorder="1" applyAlignment="1" applyProtection="1">
      <alignment vertical="top" wrapText="1"/>
      <protection locked="0"/>
    </xf>
    <xf numFmtId="0" fontId="17" fillId="0" borderId="5" xfId="0" applyFont="1" applyFill="1" applyBorder="1" applyAlignment="1" applyProtection="1">
      <alignment vertical="top" wrapText="1"/>
      <protection locked="0"/>
    </xf>
    <xf numFmtId="181" fontId="7" fillId="0" borderId="0" xfId="18" applyNumberFormat="1" applyFont="1" applyFill="1">
      <alignment/>
      <protection/>
    </xf>
    <xf numFmtId="181" fontId="18" fillId="0" borderId="0" xfId="18" applyNumberFormat="1" applyFont="1" applyFill="1">
      <alignment/>
      <protection/>
    </xf>
    <xf numFmtId="181" fontId="16" fillId="0" borderId="0" xfId="18" applyNumberFormat="1" applyFont="1" applyFill="1">
      <alignment/>
      <protection/>
    </xf>
    <xf numFmtId="0" fontId="11" fillId="0" borderId="2" xfId="0" applyFont="1" applyFill="1" applyBorder="1" applyAlignment="1" applyProtection="1">
      <alignment horizontal="left" vertical="top" wrapText="1" indent="2"/>
      <protection locked="0"/>
    </xf>
    <xf numFmtId="181" fontId="11" fillId="0" borderId="2" xfId="18" applyNumberFormat="1" applyFont="1" applyFill="1" applyBorder="1" applyAlignment="1">
      <alignment vertical="top"/>
      <protection/>
    </xf>
    <xf numFmtId="0" fontId="11" fillId="0" borderId="2" xfId="0" applyFont="1" applyFill="1" applyBorder="1" applyAlignment="1">
      <alignment vertical="top" wrapText="1"/>
    </xf>
    <xf numFmtId="181" fontId="1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vertical="top"/>
    </xf>
    <xf numFmtId="3" fontId="11" fillId="0" borderId="2" xfId="0" applyNumberFormat="1" applyFont="1" applyFill="1" applyBorder="1" applyAlignment="1">
      <alignment vertical="top"/>
    </xf>
    <xf numFmtId="181" fontId="0" fillId="0" borderId="0" xfId="0" applyNumberFormat="1" applyFont="1" applyAlignment="1">
      <alignment/>
    </xf>
    <xf numFmtId="0" fontId="1" fillId="0" borderId="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justify" vertical="top" wrapText="1"/>
    </xf>
    <xf numFmtId="3" fontId="0" fillId="0" borderId="0" xfId="0" applyNumberFormat="1" applyFont="1" applyAlignment="1">
      <alignment/>
    </xf>
    <xf numFmtId="3" fontId="11" fillId="0" borderId="2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0" xfId="18" applyFont="1" applyFill="1" applyAlignment="1">
      <alignment horizontal="center"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 2 10" xfId="19"/>
    <cellStyle name="Обычный_Доходы по новой классификации" xfId="20"/>
    <cellStyle name="Обычный_Приложения №№13,14,15 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1291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20.8515625" style="1" customWidth="1"/>
    <col min="2" max="2" width="65.140625" style="10" customWidth="1"/>
    <col min="3" max="3" width="13.8515625" style="77" customWidth="1"/>
    <col min="4" max="16384" width="9.140625" style="77" customWidth="1"/>
  </cols>
  <sheetData>
    <row r="1" ht="15.75" customHeight="1">
      <c r="C1" s="27" t="s">
        <v>140</v>
      </c>
    </row>
    <row r="2" spans="1:3" ht="10.5" customHeight="1">
      <c r="A2" s="2"/>
      <c r="C2" s="27" t="s">
        <v>96</v>
      </c>
    </row>
    <row r="3" spans="1:3" ht="10.5" customHeight="1">
      <c r="A3" s="2"/>
      <c r="C3" s="27" t="s">
        <v>143</v>
      </c>
    </row>
    <row r="4" spans="1:3" ht="10.5" customHeight="1">
      <c r="A4" s="2"/>
      <c r="C4" s="27" t="s">
        <v>167</v>
      </c>
    </row>
    <row r="5" spans="1:3" ht="11.25" customHeight="1">
      <c r="A5" s="2"/>
      <c r="C5" s="84"/>
    </row>
    <row r="6" spans="1:2" ht="11.25" customHeight="1">
      <c r="A6" s="2"/>
      <c r="B6" s="13"/>
    </row>
    <row r="7" spans="1:3" ht="19.5" customHeight="1">
      <c r="A7" s="96" t="s">
        <v>14</v>
      </c>
      <c r="B7" s="96"/>
      <c r="C7" s="96"/>
    </row>
    <row r="8" spans="1:3" ht="25.5" customHeight="1">
      <c r="A8" s="2"/>
      <c r="B8" s="3"/>
      <c r="C8" s="26" t="s">
        <v>9</v>
      </c>
    </row>
    <row r="9" spans="1:3" ht="12.75">
      <c r="A9" s="14" t="s">
        <v>47</v>
      </c>
      <c r="B9" s="14" t="s">
        <v>7</v>
      </c>
      <c r="C9" s="36" t="s">
        <v>8</v>
      </c>
    </row>
    <row r="10" spans="1:3" s="24" customFormat="1" ht="19.5" customHeight="1">
      <c r="A10" s="23"/>
      <c r="B10" s="25" t="s">
        <v>133</v>
      </c>
      <c r="C10" s="45">
        <f>C11+C14+C15+C18</f>
        <v>460050</v>
      </c>
    </row>
    <row r="11" spans="1:3" s="24" customFormat="1" ht="33">
      <c r="A11" s="5" t="s">
        <v>12</v>
      </c>
      <c r="B11" s="15" t="s">
        <v>13</v>
      </c>
      <c r="C11" s="45">
        <f>C12+C13</f>
        <v>280050</v>
      </c>
    </row>
    <row r="12" spans="1:3" ht="33">
      <c r="A12" s="5" t="s">
        <v>125</v>
      </c>
      <c r="B12" s="15" t="s">
        <v>134</v>
      </c>
      <c r="C12" s="33">
        <v>942550.6</v>
      </c>
    </row>
    <row r="13" spans="1:3" ht="37.5" customHeight="1">
      <c r="A13" s="5" t="s">
        <v>126</v>
      </c>
      <c r="B13" s="15" t="s">
        <v>136</v>
      </c>
      <c r="C13" s="33">
        <v>-662500.6</v>
      </c>
    </row>
    <row r="14" spans="1:3" ht="33">
      <c r="A14" s="5" t="s">
        <v>130</v>
      </c>
      <c r="B14" s="15" t="s">
        <v>137</v>
      </c>
      <c r="C14" s="22">
        <v>191000</v>
      </c>
    </row>
    <row r="15" spans="1:3" ht="34.5" customHeight="1">
      <c r="A15" s="5" t="s">
        <v>15</v>
      </c>
      <c r="B15" s="15" t="s">
        <v>16</v>
      </c>
      <c r="C15" s="22">
        <f>C16+C17</f>
        <v>-36000</v>
      </c>
    </row>
    <row r="16" spans="1:3" ht="34.5" customHeight="1">
      <c r="A16" s="5" t="s">
        <v>26</v>
      </c>
      <c r="B16" s="15" t="s">
        <v>112</v>
      </c>
      <c r="C16" s="45">
        <v>0</v>
      </c>
    </row>
    <row r="17" spans="1:3" ht="56.25" customHeight="1">
      <c r="A17" s="5" t="s">
        <v>17</v>
      </c>
      <c r="B17" s="15" t="s">
        <v>138</v>
      </c>
      <c r="C17" s="45">
        <v>-36000</v>
      </c>
    </row>
    <row r="18" spans="1:3" ht="34.5" customHeight="1">
      <c r="A18" s="5" t="s">
        <v>74</v>
      </c>
      <c r="B18" s="15" t="s">
        <v>73</v>
      </c>
      <c r="C18" s="22">
        <f>C19</f>
        <v>25000</v>
      </c>
    </row>
    <row r="19" spans="1:3" ht="56.25" customHeight="1">
      <c r="A19" s="5" t="s">
        <v>131</v>
      </c>
      <c r="B19" s="15" t="s">
        <v>18</v>
      </c>
      <c r="C19" s="45">
        <v>25000</v>
      </c>
    </row>
    <row r="20" ht="60.75" customHeight="1">
      <c r="C20" s="46"/>
    </row>
    <row r="21" spans="1:3" ht="18" customHeight="1">
      <c r="A21" s="30" t="s">
        <v>155</v>
      </c>
      <c r="B21" s="30"/>
      <c r="C21" s="43"/>
    </row>
    <row r="22" spans="1:3" ht="18.75" customHeight="1">
      <c r="A22" s="30" t="s">
        <v>145</v>
      </c>
      <c r="B22" s="30"/>
      <c r="C22" s="31" t="s">
        <v>36</v>
      </c>
    </row>
    <row r="24" ht="16.5">
      <c r="C24" s="31"/>
    </row>
    <row r="25" ht="16.5">
      <c r="C25" s="3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</sheetData>
  <mergeCells count="1">
    <mergeCell ref="A7:C7"/>
  </mergeCells>
  <printOptions horizontalCentered="1"/>
  <pageMargins left="1.1023622047244095" right="0.2362204724409449" top="0.1968503937007874" bottom="0.1968503937007874" header="0.15748031496062992" footer="0.1968503937007874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1338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19.28125" style="1" customWidth="1"/>
    <col min="2" max="2" width="85.8515625" style="10" customWidth="1"/>
    <col min="3" max="3" width="14.00390625" style="18" customWidth="1"/>
    <col min="4" max="16384" width="9.140625" style="77" customWidth="1"/>
  </cols>
  <sheetData>
    <row r="1" ht="15.75" customHeight="1">
      <c r="C1" s="27" t="s">
        <v>22</v>
      </c>
    </row>
    <row r="2" spans="1:3" ht="10.5" customHeight="1">
      <c r="A2" s="2"/>
      <c r="C2" s="27" t="s">
        <v>96</v>
      </c>
    </row>
    <row r="3" spans="1:3" ht="10.5" customHeight="1">
      <c r="A3" s="2"/>
      <c r="C3" s="27" t="s">
        <v>97</v>
      </c>
    </row>
    <row r="4" spans="1:3" ht="11.25" customHeight="1">
      <c r="A4" s="2"/>
      <c r="C4" s="27" t="s">
        <v>168</v>
      </c>
    </row>
    <row r="5" spans="1:3" ht="11.25" customHeight="1">
      <c r="A5" s="2"/>
      <c r="C5" s="27"/>
    </row>
    <row r="6" spans="1:3" ht="11.25" customHeight="1">
      <c r="A6" s="2"/>
      <c r="C6" s="27"/>
    </row>
    <row r="7" spans="1:3" ht="13.5" customHeight="1">
      <c r="A7" s="2"/>
      <c r="B7" s="13"/>
      <c r="C7" s="17"/>
    </row>
    <row r="8" spans="1:3" ht="19.5" customHeight="1">
      <c r="A8" s="96" t="s">
        <v>146</v>
      </c>
      <c r="B8" s="96"/>
      <c r="C8" s="96"/>
    </row>
    <row r="9" spans="1:3" ht="34.5" customHeight="1">
      <c r="A9" s="2"/>
      <c r="B9" s="3"/>
      <c r="C9" s="35" t="s">
        <v>9</v>
      </c>
    </row>
    <row r="10" spans="1:3" ht="12.75">
      <c r="A10" s="4" t="s">
        <v>47</v>
      </c>
      <c r="B10" s="14" t="s">
        <v>7</v>
      </c>
      <c r="C10" s="36" t="s">
        <v>8</v>
      </c>
    </row>
    <row r="11" spans="1:3" ht="16.5">
      <c r="A11" s="5" t="s">
        <v>48</v>
      </c>
      <c r="B11" s="6" t="s">
        <v>98</v>
      </c>
      <c r="C11" s="37">
        <f>C12+C14+C16+C20+C23+C24+C33+C35+C36+C39+C40</f>
        <v>2472481</v>
      </c>
    </row>
    <row r="12" spans="1:3" ht="15.75">
      <c r="A12" s="5" t="s">
        <v>49</v>
      </c>
      <c r="B12" s="29" t="s">
        <v>50</v>
      </c>
      <c r="C12" s="38">
        <f>SUM(C13)</f>
        <v>1048000</v>
      </c>
    </row>
    <row r="13" spans="1:3" s="32" customFormat="1" ht="16.5">
      <c r="A13" s="5" t="s">
        <v>51</v>
      </c>
      <c r="B13" s="78" t="s">
        <v>102</v>
      </c>
      <c r="C13" s="79">
        <v>1048000</v>
      </c>
    </row>
    <row r="14" spans="1:3" ht="30">
      <c r="A14" s="5" t="s">
        <v>147</v>
      </c>
      <c r="B14" s="7" t="s">
        <v>148</v>
      </c>
      <c r="C14" s="38">
        <f>C15</f>
        <v>10516</v>
      </c>
    </row>
    <row r="15" spans="1:3" s="32" customFormat="1" ht="33">
      <c r="A15" s="5" t="s">
        <v>149</v>
      </c>
      <c r="B15" s="15" t="s">
        <v>150</v>
      </c>
      <c r="C15" s="79">
        <v>10516</v>
      </c>
    </row>
    <row r="16" spans="1:3" ht="15.75">
      <c r="A16" s="5" t="s">
        <v>52</v>
      </c>
      <c r="B16" s="29" t="s">
        <v>53</v>
      </c>
      <c r="C16" s="38">
        <f>SUM(C17+C19+C18)</f>
        <v>275560</v>
      </c>
    </row>
    <row r="17" spans="1:3" s="32" customFormat="1" ht="16.5">
      <c r="A17" s="5" t="s">
        <v>54</v>
      </c>
      <c r="B17" s="15" t="s">
        <v>55</v>
      </c>
      <c r="C17" s="40">
        <v>267610</v>
      </c>
    </row>
    <row r="18" spans="1:3" s="32" customFormat="1" ht="16.5">
      <c r="A18" s="5" t="s">
        <v>56</v>
      </c>
      <c r="B18" s="78" t="s">
        <v>57</v>
      </c>
      <c r="C18" s="40">
        <v>3850</v>
      </c>
    </row>
    <row r="19" spans="1:3" s="32" customFormat="1" ht="16.5">
      <c r="A19" s="5" t="s">
        <v>144</v>
      </c>
      <c r="B19" s="15" t="s">
        <v>38</v>
      </c>
      <c r="C19" s="40">
        <v>4100</v>
      </c>
    </row>
    <row r="20" spans="1:3" ht="15.75">
      <c r="A20" s="5" t="s">
        <v>58</v>
      </c>
      <c r="B20" s="7" t="s">
        <v>59</v>
      </c>
      <c r="C20" s="39">
        <f>SUM(C21+C22)</f>
        <v>384000</v>
      </c>
    </row>
    <row r="21" spans="1:3" s="32" customFormat="1" ht="16.5">
      <c r="A21" s="5" t="s">
        <v>60</v>
      </c>
      <c r="B21" s="78" t="s">
        <v>61</v>
      </c>
      <c r="C21" s="40">
        <v>24000</v>
      </c>
    </row>
    <row r="22" spans="1:3" s="32" customFormat="1" ht="16.5">
      <c r="A22" s="5" t="s">
        <v>62</v>
      </c>
      <c r="B22" s="78" t="s">
        <v>63</v>
      </c>
      <c r="C22" s="40">
        <v>360000</v>
      </c>
    </row>
    <row r="23" spans="1:3" ht="15.75">
      <c r="A23" s="5" t="s">
        <v>64</v>
      </c>
      <c r="B23" s="29" t="s">
        <v>127</v>
      </c>
      <c r="C23" s="39">
        <v>30667</v>
      </c>
    </row>
    <row r="24" spans="1:3" ht="30">
      <c r="A24" s="5" t="s">
        <v>65</v>
      </c>
      <c r="B24" s="7" t="s">
        <v>132</v>
      </c>
      <c r="C24" s="39">
        <f>SUM(C25+C26+C30+C32)</f>
        <v>271882</v>
      </c>
    </row>
    <row r="25" spans="1:3" s="32" customFormat="1" ht="66">
      <c r="A25" s="5" t="s">
        <v>66</v>
      </c>
      <c r="B25" s="15" t="s">
        <v>99</v>
      </c>
      <c r="C25" s="40">
        <v>5000</v>
      </c>
    </row>
    <row r="26" spans="1:3" s="32" customFormat="1" ht="82.5">
      <c r="A26" s="5" t="s">
        <v>67</v>
      </c>
      <c r="B26" s="15" t="s">
        <v>103</v>
      </c>
      <c r="C26" s="40">
        <f>SUM(C27,C28,C29)</f>
        <v>220000</v>
      </c>
    </row>
    <row r="27" spans="1:3" s="32" customFormat="1" ht="49.5">
      <c r="A27" s="5" t="s">
        <v>68</v>
      </c>
      <c r="B27" s="15" t="s">
        <v>100</v>
      </c>
      <c r="C27" s="79">
        <v>108000</v>
      </c>
    </row>
    <row r="28" spans="1:3" s="32" customFormat="1" ht="66">
      <c r="A28" s="5" t="s">
        <v>101</v>
      </c>
      <c r="B28" s="15" t="s">
        <v>104</v>
      </c>
      <c r="C28" s="79">
        <v>17000</v>
      </c>
    </row>
    <row r="29" spans="1:3" s="32" customFormat="1" ht="66">
      <c r="A29" s="5" t="s">
        <v>69</v>
      </c>
      <c r="B29" s="15" t="s">
        <v>105</v>
      </c>
      <c r="C29" s="79">
        <v>95000</v>
      </c>
    </row>
    <row r="30" spans="1:3" s="32" customFormat="1" ht="16.5">
      <c r="A30" s="5" t="s">
        <v>70</v>
      </c>
      <c r="B30" s="15" t="s">
        <v>71</v>
      </c>
      <c r="C30" s="40">
        <f>SUM(C31)</f>
        <v>20050</v>
      </c>
    </row>
    <row r="31" spans="1:3" s="32" customFormat="1" ht="49.5">
      <c r="A31" s="4" t="s">
        <v>72</v>
      </c>
      <c r="B31" s="15" t="s">
        <v>78</v>
      </c>
      <c r="C31" s="79">
        <v>20050</v>
      </c>
    </row>
    <row r="32" spans="1:3" s="32" customFormat="1" ht="66">
      <c r="A32" s="4" t="s">
        <v>110</v>
      </c>
      <c r="B32" s="15" t="s">
        <v>106</v>
      </c>
      <c r="C32" s="40">
        <v>26832</v>
      </c>
    </row>
    <row r="33" spans="1:3" ht="15.75">
      <c r="A33" s="4" t="s">
        <v>79</v>
      </c>
      <c r="B33" s="8" t="s">
        <v>80</v>
      </c>
      <c r="C33" s="39">
        <f>C34</f>
        <v>8103</v>
      </c>
    </row>
    <row r="34" spans="1:3" s="32" customFormat="1" ht="16.5">
      <c r="A34" s="4" t="s">
        <v>81</v>
      </c>
      <c r="B34" s="15" t="s">
        <v>82</v>
      </c>
      <c r="C34" s="79">
        <v>8103</v>
      </c>
    </row>
    <row r="35" spans="1:3" ht="30">
      <c r="A35" s="4" t="s">
        <v>83</v>
      </c>
      <c r="B35" s="8" t="s">
        <v>84</v>
      </c>
      <c r="C35" s="39">
        <v>13644</v>
      </c>
    </row>
    <row r="36" spans="1:3" ht="15.75">
      <c r="A36" s="4" t="s">
        <v>85</v>
      </c>
      <c r="B36" s="8" t="s">
        <v>86</v>
      </c>
      <c r="C36" s="39">
        <f>C37+C38</f>
        <v>381809</v>
      </c>
    </row>
    <row r="37" spans="1:3" s="32" customFormat="1" ht="66">
      <c r="A37" s="4" t="s">
        <v>87</v>
      </c>
      <c r="B37" s="15" t="s">
        <v>107</v>
      </c>
      <c r="C37" s="79">
        <f>306186</f>
        <v>306186</v>
      </c>
    </row>
    <row r="38" spans="1:3" s="32" customFormat="1" ht="49.5">
      <c r="A38" s="4" t="s">
        <v>109</v>
      </c>
      <c r="B38" s="15" t="s">
        <v>108</v>
      </c>
      <c r="C38" s="79">
        <f>67973+7650</f>
        <v>75623</v>
      </c>
    </row>
    <row r="39" spans="1:3" ht="15.75">
      <c r="A39" s="4" t="s">
        <v>88</v>
      </c>
      <c r="B39" s="7" t="s">
        <v>89</v>
      </c>
      <c r="C39" s="39">
        <v>44600</v>
      </c>
    </row>
    <row r="40" spans="1:3" ht="15.75">
      <c r="A40" s="4" t="s">
        <v>114</v>
      </c>
      <c r="B40" s="7" t="s">
        <v>115</v>
      </c>
      <c r="C40" s="39">
        <v>3700</v>
      </c>
    </row>
    <row r="41" spans="1:3" s="80" customFormat="1" ht="16.5">
      <c r="A41" s="19" t="s">
        <v>90</v>
      </c>
      <c r="B41" s="20" t="s">
        <v>91</v>
      </c>
      <c r="C41" s="41">
        <f>C42</f>
        <v>1959326.7000000002</v>
      </c>
    </row>
    <row r="42" spans="1:3" s="80" customFormat="1" ht="30">
      <c r="A42" s="19" t="s">
        <v>92</v>
      </c>
      <c r="B42" s="21" t="s">
        <v>93</v>
      </c>
      <c r="C42" s="34">
        <f>C43+C46+C53+C62</f>
        <v>1959326.7000000002</v>
      </c>
    </row>
    <row r="43" spans="1:3" s="80" customFormat="1" ht="33">
      <c r="A43" s="19" t="s">
        <v>94</v>
      </c>
      <c r="B43" s="52" t="s">
        <v>75</v>
      </c>
      <c r="C43" s="34">
        <f>C44+C45</f>
        <v>31250</v>
      </c>
    </row>
    <row r="44" spans="1:3" s="51" customFormat="1" ht="33">
      <c r="A44" s="19" t="s">
        <v>76</v>
      </c>
      <c r="B44" s="52" t="s">
        <v>77</v>
      </c>
      <c r="C44" s="47">
        <v>30000</v>
      </c>
    </row>
    <row r="45" spans="1:3" s="51" customFormat="1" ht="41.25" customHeight="1">
      <c r="A45" s="19" t="s">
        <v>151</v>
      </c>
      <c r="B45" s="52" t="s">
        <v>152</v>
      </c>
      <c r="C45" s="47">
        <v>1250</v>
      </c>
    </row>
    <row r="46" spans="1:3" s="51" customFormat="1" ht="33">
      <c r="A46" s="19" t="s">
        <v>95</v>
      </c>
      <c r="B46" s="52" t="s">
        <v>128</v>
      </c>
      <c r="C46" s="47">
        <f>C47+C48+C49+C50+C51+C52</f>
        <v>841049.7000000002</v>
      </c>
    </row>
    <row r="47" spans="1:3" s="82" customFormat="1" ht="38.25" customHeight="1">
      <c r="A47" s="81" t="s">
        <v>153</v>
      </c>
      <c r="B47" s="59" t="s">
        <v>154</v>
      </c>
      <c r="C47" s="47">
        <v>228063.4</v>
      </c>
    </row>
    <row r="48" spans="1:3" s="82" customFormat="1" ht="66.75" customHeight="1">
      <c r="A48" s="81" t="s">
        <v>27</v>
      </c>
      <c r="B48" s="59" t="s">
        <v>28</v>
      </c>
      <c r="C48" s="47">
        <v>35768</v>
      </c>
    </row>
    <row r="49" spans="1:3" s="82" customFormat="1" ht="38.25" customHeight="1">
      <c r="A49" s="81" t="s">
        <v>29</v>
      </c>
      <c r="B49" s="59" t="s">
        <v>30</v>
      </c>
      <c r="C49" s="47">
        <v>24793.4</v>
      </c>
    </row>
    <row r="50" spans="1:3" s="82" customFormat="1" ht="38.25" customHeight="1">
      <c r="A50" s="81" t="s">
        <v>116</v>
      </c>
      <c r="B50" s="59" t="s">
        <v>4</v>
      </c>
      <c r="C50" s="47">
        <v>58428.9</v>
      </c>
    </row>
    <row r="51" spans="1:3" s="82" customFormat="1" ht="66">
      <c r="A51" s="81" t="s">
        <v>117</v>
      </c>
      <c r="B51" s="59" t="s">
        <v>118</v>
      </c>
      <c r="C51" s="47">
        <v>405527.2</v>
      </c>
    </row>
    <row r="52" spans="1:3" s="51" customFormat="1" ht="16.5">
      <c r="A52" s="19" t="s">
        <v>39</v>
      </c>
      <c r="B52" s="52" t="s">
        <v>113</v>
      </c>
      <c r="C52" s="47">
        <v>88468.8</v>
      </c>
    </row>
    <row r="53" spans="1:3" s="51" customFormat="1" ht="33">
      <c r="A53" s="19" t="s">
        <v>123</v>
      </c>
      <c r="B53" s="52" t="s">
        <v>124</v>
      </c>
      <c r="C53" s="47">
        <f>C54+C55+C56+C57+C58+C59+C60+C61</f>
        <v>1069729</v>
      </c>
    </row>
    <row r="54" spans="1:3" s="51" customFormat="1" ht="36.75" customHeight="1">
      <c r="A54" s="19" t="s">
        <v>40</v>
      </c>
      <c r="B54" s="52" t="s">
        <v>10</v>
      </c>
      <c r="C54" s="47">
        <v>2080.7</v>
      </c>
    </row>
    <row r="55" spans="1:3" s="51" customFormat="1" ht="33">
      <c r="A55" s="19" t="s">
        <v>41</v>
      </c>
      <c r="B55" s="52" t="s">
        <v>11</v>
      </c>
      <c r="C55" s="47">
        <v>35501.4</v>
      </c>
    </row>
    <row r="56" spans="1:3" s="51" customFormat="1" ht="33">
      <c r="A56" s="19" t="s">
        <v>42</v>
      </c>
      <c r="B56" s="52" t="s">
        <v>25</v>
      </c>
      <c r="C56" s="47">
        <v>13756.1</v>
      </c>
    </row>
    <row r="57" spans="1:3" s="51" customFormat="1" ht="66">
      <c r="A57" s="19" t="s">
        <v>119</v>
      </c>
      <c r="B57" s="52" t="s">
        <v>120</v>
      </c>
      <c r="C57" s="47">
        <v>2267</v>
      </c>
    </row>
    <row r="58" spans="1:3" s="51" customFormat="1" ht="43.5" customHeight="1">
      <c r="A58" s="19" t="s">
        <v>43</v>
      </c>
      <c r="B58" s="52" t="s">
        <v>5</v>
      </c>
      <c r="C58" s="47">
        <v>33438.1</v>
      </c>
    </row>
    <row r="59" spans="1:3" s="51" customFormat="1" ht="66">
      <c r="A59" s="19" t="s">
        <v>44</v>
      </c>
      <c r="B59" s="52" t="s">
        <v>45</v>
      </c>
      <c r="C59" s="47">
        <v>25247.1</v>
      </c>
    </row>
    <row r="60" spans="1:3" s="51" customFormat="1" ht="49.5">
      <c r="A60" s="19" t="s">
        <v>156</v>
      </c>
      <c r="B60" s="52" t="s">
        <v>157</v>
      </c>
      <c r="C60" s="47">
        <v>40177.6</v>
      </c>
    </row>
    <row r="61" spans="1:3" s="51" customFormat="1" ht="17.25" customHeight="1">
      <c r="A61" s="19" t="s">
        <v>46</v>
      </c>
      <c r="B61" s="52" t="s">
        <v>6</v>
      </c>
      <c r="C61" s="47">
        <v>917261</v>
      </c>
    </row>
    <row r="62" spans="1:3" s="51" customFormat="1" ht="16.5">
      <c r="A62" s="19" t="s">
        <v>31</v>
      </c>
      <c r="B62" s="52" t="s">
        <v>129</v>
      </c>
      <c r="C62" s="47">
        <f>C63</f>
        <v>17298</v>
      </c>
    </row>
    <row r="63" spans="1:4" s="82" customFormat="1" ht="20.25" customHeight="1">
      <c r="A63" s="19" t="s">
        <v>141</v>
      </c>
      <c r="B63" s="52" t="s">
        <v>32</v>
      </c>
      <c r="C63" s="47">
        <v>17298</v>
      </c>
      <c r="D63" s="83"/>
    </row>
    <row r="64" spans="1:3" ht="16.5">
      <c r="A64" s="5"/>
      <c r="B64" s="9" t="s">
        <v>139</v>
      </c>
      <c r="C64" s="41">
        <f>C41+C11</f>
        <v>4431807.7</v>
      </c>
    </row>
    <row r="65" spans="1:3" ht="9" customHeight="1">
      <c r="A65" s="2"/>
      <c r="B65" s="16"/>
      <c r="C65" s="42"/>
    </row>
    <row r="66" spans="1:3" ht="42.75" customHeight="1">
      <c r="A66" s="2"/>
      <c r="B66" s="16"/>
      <c r="C66" s="42"/>
    </row>
    <row r="67" spans="1:3" ht="18.75" customHeight="1">
      <c r="A67" s="30" t="s">
        <v>111</v>
      </c>
      <c r="B67" s="30"/>
      <c r="C67" s="43"/>
    </row>
    <row r="68" spans="1:3" ht="18" customHeight="1">
      <c r="A68" s="30" t="s">
        <v>145</v>
      </c>
      <c r="B68" s="30"/>
      <c r="C68" s="44" t="s">
        <v>37</v>
      </c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1"/>
    </row>
    <row r="380" ht="12.75">
      <c r="B380" s="11"/>
    </row>
    <row r="381" ht="12.75">
      <c r="B381" s="11"/>
    </row>
    <row r="382" ht="12.75">
      <c r="B382" s="11"/>
    </row>
    <row r="383" ht="12.75">
      <c r="B383" s="11"/>
    </row>
    <row r="384" ht="12.75">
      <c r="B384" s="11"/>
    </row>
    <row r="385" ht="12.75">
      <c r="B385" s="11"/>
    </row>
    <row r="386" ht="12.75">
      <c r="B386" s="11"/>
    </row>
    <row r="387" ht="12.75">
      <c r="B387" s="11"/>
    </row>
    <row r="388" ht="12.75">
      <c r="B388" s="11"/>
    </row>
    <row r="389" ht="12.75">
      <c r="B389" s="11"/>
    </row>
    <row r="390" ht="12.75">
      <c r="B390" s="11"/>
    </row>
    <row r="391" ht="12.75">
      <c r="B391" s="11"/>
    </row>
    <row r="392" ht="12.75">
      <c r="B392" s="11"/>
    </row>
    <row r="393" ht="12.75">
      <c r="B393" s="11"/>
    </row>
    <row r="394" ht="12.75">
      <c r="B394" s="11"/>
    </row>
    <row r="395" ht="12.75">
      <c r="B395" s="11"/>
    </row>
    <row r="396" ht="12.75">
      <c r="B396" s="11"/>
    </row>
    <row r="397" ht="12.75">
      <c r="B397" s="11"/>
    </row>
    <row r="398" ht="12.75">
      <c r="B398" s="11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</sheetData>
  <mergeCells count="1">
    <mergeCell ref="A8:C8"/>
  </mergeCells>
  <printOptions/>
  <pageMargins left="0.54" right="0.24" top="0.38" bottom="0.25" header="0" footer="0"/>
  <pageSetup fitToHeight="2" fitToWidth="1" horizontalDpi="600" verticalDpi="600" orientation="portrait" paperSize="9" scale="76" r:id="rId1"/>
  <rowBreaks count="1" manualBreakCount="1">
    <brk id="3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1325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19.00390625" style="1" customWidth="1"/>
    <col min="2" max="2" width="66.421875" style="10" customWidth="1"/>
    <col min="3" max="3" width="13.00390625" style="18" customWidth="1"/>
    <col min="4" max="4" width="11.421875" style="18" customWidth="1"/>
    <col min="5" max="5" width="13.00390625" style="18" customWidth="1"/>
    <col min="6" max="6" width="13.00390625" style="92" customWidth="1"/>
    <col min="7" max="16384" width="9.140625" style="77" customWidth="1"/>
  </cols>
  <sheetData>
    <row r="1" spans="3:6" ht="15.75" customHeight="1">
      <c r="C1" s="92"/>
      <c r="D1" s="92"/>
      <c r="E1" s="92"/>
      <c r="F1" s="27" t="s">
        <v>158</v>
      </c>
    </row>
    <row r="2" spans="1:6" ht="10.5" customHeight="1">
      <c r="A2" s="2"/>
      <c r="C2" s="85"/>
      <c r="D2" s="85"/>
      <c r="E2" s="85"/>
      <c r="F2" s="27" t="s">
        <v>96</v>
      </c>
    </row>
    <row r="3" spans="1:6" ht="10.5" customHeight="1">
      <c r="A3" s="2"/>
      <c r="C3" s="85"/>
      <c r="D3" s="85"/>
      <c r="E3" s="85"/>
      <c r="F3" s="27" t="s">
        <v>97</v>
      </c>
    </row>
    <row r="4" spans="1:6" ht="11.25" customHeight="1">
      <c r="A4" s="2"/>
      <c r="C4" s="17"/>
      <c r="D4" s="17"/>
      <c r="E4" s="17"/>
      <c r="F4" s="27" t="s">
        <v>166</v>
      </c>
    </row>
    <row r="5" spans="1:6" ht="9.75" customHeight="1">
      <c r="A5" s="2"/>
      <c r="B5" s="13"/>
      <c r="C5" s="17"/>
      <c r="D5" s="17"/>
      <c r="E5" s="17"/>
      <c r="F5" s="85"/>
    </row>
    <row r="6" spans="1:6" ht="21" customHeight="1">
      <c r="A6" s="96" t="s">
        <v>159</v>
      </c>
      <c r="B6" s="96"/>
      <c r="C6" s="96"/>
      <c r="D6" s="96"/>
      <c r="E6" s="96"/>
      <c r="F6" s="96"/>
    </row>
    <row r="7" spans="1:6" ht="18.75">
      <c r="A7" s="96" t="s">
        <v>160</v>
      </c>
      <c r="B7" s="96"/>
      <c r="C7" s="96"/>
      <c r="D7" s="96"/>
      <c r="E7" s="96"/>
      <c r="F7" s="96"/>
    </row>
    <row r="8" spans="1:6" ht="25.5" customHeight="1">
      <c r="A8" s="2"/>
      <c r="B8" s="3"/>
      <c r="F8" s="26" t="s">
        <v>9</v>
      </c>
    </row>
    <row r="9" spans="1:6" ht="15" customHeight="1">
      <c r="A9" s="97" t="s">
        <v>47</v>
      </c>
      <c r="B9" s="97" t="s">
        <v>7</v>
      </c>
      <c r="C9" s="99" t="s">
        <v>161</v>
      </c>
      <c r="D9" s="99"/>
      <c r="E9" s="99"/>
      <c r="F9" s="86" t="s">
        <v>162</v>
      </c>
    </row>
    <row r="10" spans="1:6" ht="38.25">
      <c r="A10" s="98"/>
      <c r="B10" s="98"/>
      <c r="C10" s="86" t="s">
        <v>8</v>
      </c>
      <c r="D10" s="86" t="s">
        <v>163</v>
      </c>
      <c r="E10" s="86" t="s">
        <v>164</v>
      </c>
      <c r="F10" s="86" t="s">
        <v>8</v>
      </c>
    </row>
    <row r="11" spans="1:6" ht="16.5">
      <c r="A11" s="5" t="s">
        <v>48</v>
      </c>
      <c r="B11" s="6" t="s">
        <v>98</v>
      </c>
      <c r="C11" s="87">
        <f>C12+C14+C16+C20+C23+C24+C33+C35+C36+C39+C40</f>
        <v>2393809</v>
      </c>
      <c r="D11" s="87">
        <f>D12+D14+D16+D20+D23+D24+D33+D35+D36+D39+D40</f>
        <v>12946</v>
      </c>
      <c r="E11" s="87">
        <f>E12+E14+E16+E20+E23+E24+E33+E35+E36+E39+E40</f>
        <v>2406755</v>
      </c>
      <c r="F11" s="87">
        <f>F12+F14+F16+F20+F23+F24+F33+F35+F36+F39+F40</f>
        <v>2514255</v>
      </c>
    </row>
    <row r="12" spans="1:6" ht="15.75">
      <c r="A12" s="5" t="s">
        <v>49</v>
      </c>
      <c r="B12" s="29" t="s">
        <v>50</v>
      </c>
      <c r="C12" s="88">
        <f>SUM(C13)</f>
        <v>1152800</v>
      </c>
      <c r="D12" s="87"/>
      <c r="E12" s="87">
        <f>C12+D12</f>
        <v>1152800</v>
      </c>
      <c r="F12" s="87">
        <f>SUM(F13)</f>
        <v>1268080</v>
      </c>
    </row>
    <row r="13" spans="1:6" s="94" customFormat="1" ht="16.5">
      <c r="A13" s="5" t="s">
        <v>51</v>
      </c>
      <c r="B13" s="78" t="s">
        <v>102</v>
      </c>
      <c r="C13" s="93">
        <v>1152800</v>
      </c>
      <c r="D13" s="93"/>
      <c r="E13" s="93">
        <f>C13+D13</f>
        <v>1152800</v>
      </c>
      <c r="F13" s="93">
        <v>1268080</v>
      </c>
    </row>
    <row r="14" spans="1:6" ht="30">
      <c r="A14" s="5" t="s">
        <v>147</v>
      </c>
      <c r="B14" s="7" t="s">
        <v>148</v>
      </c>
      <c r="C14" s="88">
        <f>C15</f>
        <v>12440</v>
      </c>
      <c r="D14" s="88"/>
      <c r="E14" s="88">
        <f>C14+D14</f>
        <v>12440</v>
      </c>
      <c r="F14" s="88">
        <f>F15</f>
        <v>12440</v>
      </c>
    </row>
    <row r="15" spans="1:6" s="94" customFormat="1" ht="33">
      <c r="A15" s="5" t="s">
        <v>149</v>
      </c>
      <c r="B15" s="15" t="s">
        <v>150</v>
      </c>
      <c r="C15" s="93">
        <v>12440</v>
      </c>
      <c r="D15" s="93"/>
      <c r="E15" s="93">
        <f aca="true" t="shared" si="0" ref="E15:E52">C15+D15</f>
        <v>12440</v>
      </c>
      <c r="F15" s="93">
        <v>12440</v>
      </c>
    </row>
    <row r="16" spans="1:6" ht="15.75">
      <c r="A16" s="5" t="s">
        <v>52</v>
      </c>
      <c r="B16" s="29" t="s">
        <v>53</v>
      </c>
      <c r="C16" s="88">
        <f>C17+C18+C19</f>
        <v>276110</v>
      </c>
      <c r="D16" s="88"/>
      <c r="E16" s="88">
        <f t="shared" si="0"/>
        <v>276110</v>
      </c>
      <c r="F16" s="88">
        <f>F17+F18+F19</f>
        <v>276710</v>
      </c>
    </row>
    <row r="17" spans="1:6" s="94" customFormat="1" ht="33">
      <c r="A17" s="5" t="s">
        <v>54</v>
      </c>
      <c r="B17" s="15" t="s">
        <v>55</v>
      </c>
      <c r="C17" s="90">
        <v>267610</v>
      </c>
      <c r="D17" s="90"/>
      <c r="E17" s="90">
        <f t="shared" si="0"/>
        <v>267610</v>
      </c>
      <c r="F17" s="90">
        <v>267610</v>
      </c>
    </row>
    <row r="18" spans="1:6" s="94" customFormat="1" ht="16.5">
      <c r="A18" s="5" t="s">
        <v>56</v>
      </c>
      <c r="B18" s="78" t="s">
        <v>57</v>
      </c>
      <c r="C18" s="90">
        <v>3900</v>
      </c>
      <c r="D18" s="90"/>
      <c r="E18" s="90">
        <f t="shared" si="0"/>
        <v>3900</v>
      </c>
      <c r="F18" s="90">
        <v>4000</v>
      </c>
    </row>
    <row r="19" spans="1:6" s="94" customFormat="1" ht="33">
      <c r="A19" s="5" t="s">
        <v>144</v>
      </c>
      <c r="B19" s="15" t="s">
        <v>38</v>
      </c>
      <c r="C19" s="90">
        <v>4600</v>
      </c>
      <c r="D19" s="90"/>
      <c r="E19" s="90">
        <f t="shared" si="0"/>
        <v>4600</v>
      </c>
      <c r="F19" s="90">
        <v>5100</v>
      </c>
    </row>
    <row r="20" spans="1:6" ht="15.75">
      <c r="A20" s="5" t="s">
        <v>58</v>
      </c>
      <c r="B20" s="7" t="s">
        <v>59</v>
      </c>
      <c r="C20" s="89">
        <f>SUM(C21+C22)</f>
        <v>384000</v>
      </c>
      <c r="D20" s="89">
        <f>SUM(D21+D22)</f>
        <v>12946</v>
      </c>
      <c r="E20" s="88">
        <f t="shared" si="0"/>
        <v>396946</v>
      </c>
      <c r="F20" s="89">
        <f>SUM(F21+F22)</f>
        <v>384000</v>
      </c>
    </row>
    <row r="21" spans="1:6" s="94" customFormat="1" ht="16.5">
      <c r="A21" s="5" t="s">
        <v>60</v>
      </c>
      <c r="B21" s="78" t="s">
        <v>61</v>
      </c>
      <c r="C21" s="90">
        <v>24000</v>
      </c>
      <c r="D21" s="90"/>
      <c r="E21" s="90">
        <f t="shared" si="0"/>
        <v>24000</v>
      </c>
      <c r="F21" s="90">
        <v>24000</v>
      </c>
    </row>
    <row r="22" spans="1:6" s="94" customFormat="1" ht="16.5">
      <c r="A22" s="5" t="s">
        <v>62</v>
      </c>
      <c r="B22" s="78" t="s">
        <v>63</v>
      </c>
      <c r="C22" s="90">
        <v>360000</v>
      </c>
      <c r="D22" s="90">
        <v>12946</v>
      </c>
      <c r="E22" s="90">
        <f t="shared" si="0"/>
        <v>372946</v>
      </c>
      <c r="F22" s="90">
        <v>360000</v>
      </c>
    </row>
    <row r="23" spans="1:6" ht="15.75">
      <c r="A23" s="5" t="s">
        <v>64</v>
      </c>
      <c r="B23" s="29" t="s">
        <v>127</v>
      </c>
      <c r="C23" s="89">
        <v>30670</v>
      </c>
      <c r="D23" s="89"/>
      <c r="E23" s="90">
        <f t="shared" si="0"/>
        <v>30670</v>
      </c>
      <c r="F23" s="89">
        <v>30673</v>
      </c>
    </row>
    <row r="24" spans="1:6" ht="45">
      <c r="A24" s="5" t="s">
        <v>65</v>
      </c>
      <c r="B24" s="7" t="s">
        <v>132</v>
      </c>
      <c r="C24" s="89">
        <f>SUM(C25+C26+C30+C32)</f>
        <v>256713</v>
      </c>
      <c r="D24" s="89"/>
      <c r="E24" s="88">
        <f t="shared" si="0"/>
        <v>256713</v>
      </c>
      <c r="F24" s="89">
        <f>SUM(F25+F26+F30+F32)</f>
        <v>257254</v>
      </c>
    </row>
    <row r="25" spans="1:6" s="94" customFormat="1" ht="82.5">
      <c r="A25" s="5" t="s">
        <v>66</v>
      </c>
      <c r="B25" s="15" t="s">
        <v>99</v>
      </c>
      <c r="C25" s="90">
        <v>8350</v>
      </c>
      <c r="D25" s="90"/>
      <c r="E25" s="90">
        <f t="shared" si="0"/>
        <v>8350</v>
      </c>
      <c r="F25" s="90">
        <v>8350</v>
      </c>
    </row>
    <row r="26" spans="1:6" s="94" customFormat="1" ht="99">
      <c r="A26" s="5" t="s">
        <v>67</v>
      </c>
      <c r="B26" s="15" t="s">
        <v>103</v>
      </c>
      <c r="C26" s="90">
        <f>SUM(C27+C28+C29)</f>
        <v>214100</v>
      </c>
      <c r="D26" s="90"/>
      <c r="E26" s="90">
        <f t="shared" si="0"/>
        <v>214100</v>
      </c>
      <c r="F26" s="90">
        <f>SUM(F27+F28+F29)</f>
        <v>214100</v>
      </c>
    </row>
    <row r="27" spans="1:6" s="94" customFormat="1" ht="70.5" customHeight="1">
      <c r="A27" s="5" t="s">
        <v>68</v>
      </c>
      <c r="B27" s="15" t="s">
        <v>100</v>
      </c>
      <c r="C27" s="93">
        <v>108000</v>
      </c>
      <c r="D27" s="93"/>
      <c r="E27" s="93">
        <f t="shared" si="0"/>
        <v>108000</v>
      </c>
      <c r="F27" s="93">
        <v>108000</v>
      </c>
    </row>
    <row r="28" spans="1:6" s="94" customFormat="1" ht="82.5">
      <c r="A28" s="5" t="s">
        <v>101</v>
      </c>
      <c r="B28" s="15" t="s">
        <v>104</v>
      </c>
      <c r="C28" s="93">
        <v>11100</v>
      </c>
      <c r="D28" s="93"/>
      <c r="E28" s="93">
        <f t="shared" si="0"/>
        <v>11100</v>
      </c>
      <c r="F28" s="93">
        <v>11100</v>
      </c>
    </row>
    <row r="29" spans="1:6" s="94" customFormat="1" ht="99">
      <c r="A29" s="5" t="s">
        <v>69</v>
      </c>
      <c r="B29" s="15" t="s">
        <v>105</v>
      </c>
      <c r="C29" s="93">
        <v>95000</v>
      </c>
      <c r="D29" s="93"/>
      <c r="E29" s="93">
        <f t="shared" si="0"/>
        <v>95000</v>
      </c>
      <c r="F29" s="93">
        <v>95000</v>
      </c>
    </row>
    <row r="30" spans="1:6" s="94" customFormat="1" ht="33">
      <c r="A30" s="5" t="s">
        <v>70</v>
      </c>
      <c r="B30" s="15" t="s">
        <v>71</v>
      </c>
      <c r="C30" s="90">
        <f>C31</f>
        <v>7000</v>
      </c>
      <c r="D30" s="90"/>
      <c r="E30" s="90">
        <f t="shared" si="0"/>
        <v>7000</v>
      </c>
      <c r="F30" s="90">
        <f>F31</f>
        <v>7000</v>
      </c>
    </row>
    <row r="31" spans="1:6" s="94" customFormat="1" ht="49.5">
      <c r="A31" s="4" t="s">
        <v>72</v>
      </c>
      <c r="B31" s="15" t="s">
        <v>78</v>
      </c>
      <c r="C31" s="93">
        <v>7000</v>
      </c>
      <c r="D31" s="93"/>
      <c r="E31" s="93">
        <f t="shared" si="0"/>
        <v>7000</v>
      </c>
      <c r="F31" s="90">
        <v>7000</v>
      </c>
    </row>
    <row r="32" spans="1:6" s="94" customFormat="1" ht="99">
      <c r="A32" s="4" t="s">
        <v>110</v>
      </c>
      <c r="B32" s="15" t="s">
        <v>106</v>
      </c>
      <c r="C32" s="90">
        <v>27263</v>
      </c>
      <c r="D32" s="90"/>
      <c r="E32" s="93">
        <f t="shared" si="0"/>
        <v>27263</v>
      </c>
      <c r="F32" s="93">
        <v>27804</v>
      </c>
    </row>
    <row r="33" spans="1:6" ht="15.75">
      <c r="A33" s="4" t="s">
        <v>79</v>
      </c>
      <c r="B33" s="8" t="s">
        <v>80</v>
      </c>
      <c r="C33" s="89">
        <f>C34</f>
        <v>8508</v>
      </c>
      <c r="D33" s="89"/>
      <c r="E33" s="89">
        <f t="shared" si="0"/>
        <v>8508</v>
      </c>
      <c r="F33" s="89">
        <f>F34</f>
        <v>12283</v>
      </c>
    </row>
    <row r="34" spans="1:6" s="94" customFormat="1" ht="16.5">
      <c r="A34" s="4" t="s">
        <v>81</v>
      </c>
      <c r="B34" s="15" t="s">
        <v>82</v>
      </c>
      <c r="C34" s="93">
        <v>8508</v>
      </c>
      <c r="D34" s="93"/>
      <c r="E34" s="93">
        <f t="shared" si="0"/>
        <v>8508</v>
      </c>
      <c r="F34" s="90">
        <v>12283</v>
      </c>
    </row>
    <row r="35" spans="1:6" ht="30">
      <c r="A35" s="4" t="s">
        <v>83</v>
      </c>
      <c r="B35" s="8" t="s">
        <v>84</v>
      </c>
      <c r="C35" s="88">
        <v>13684</v>
      </c>
      <c r="D35" s="88"/>
      <c r="E35" s="88">
        <f t="shared" si="0"/>
        <v>13684</v>
      </c>
      <c r="F35" s="88">
        <v>12030</v>
      </c>
    </row>
    <row r="36" spans="1:6" ht="30">
      <c r="A36" s="4" t="s">
        <v>85</v>
      </c>
      <c r="B36" s="8" t="s">
        <v>86</v>
      </c>
      <c r="C36" s="89">
        <f>C37+C38</f>
        <v>209500</v>
      </c>
      <c r="D36" s="89"/>
      <c r="E36" s="88">
        <f t="shared" si="0"/>
        <v>209500</v>
      </c>
      <c r="F36" s="89">
        <f>F37+F38</f>
        <v>209500</v>
      </c>
    </row>
    <row r="37" spans="1:6" s="94" customFormat="1" ht="87.75" customHeight="1">
      <c r="A37" s="4" t="s">
        <v>87</v>
      </c>
      <c r="B37" s="15" t="s">
        <v>107</v>
      </c>
      <c r="C37" s="90">
        <v>200000</v>
      </c>
      <c r="D37" s="90"/>
      <c r="E37" s="88">
        <f t="shared" si="0"/>
        <v>200000</v>
      </c>
      <c r="F37" s="90">
        <v>200000</v>
      </c>
    </row>
    <row r="38" spans="1:6" s="94" customFormat="1" ht="66">
      <c r="A38" s="4" t="s">
        <v>109</v>
      </c>
      <c r="B38" s="15" t="s">
        <v>108</v>
      </c>
      <c r="C38" s="90">
        <v>9500</v>
      </c>
      <c r="D38" s="90"/>
      <c r="E38" s="88">
        <f t="shared" si="0"/>
        <v>9500</v>
      </c>
      <c r="F38" s="90">
        <v>9500</v>
      </c>
    </row>
    <row r="39" spans="1:6" ht="15.75">
      <c r="A39" s="4" t="s">
        <v>88</v>
      </c>
      <c r="B39" s="7" t="s">
        <v>89</v>
      </c>
      <c r="C39" s="89">
        <v>46830</v>
      </c>
      <c r="D39" s="89"/>
      <c r="E39" s="88">
        <f t="shared" si="0"/>
        <v>46830</v>
      </c>
      <c r="F39" s="89">
        <v>49170</v>
      </c>
    </row>
    <row r="40" spans="1:6" ht="15.75">
      <c r="A40" s="4" t="s">
        <v>114</v>
      </c>
      <c r="B40" s="7" t="s">
        <v>115</v>
      </c>
      <c r="C40" s="89">
        <v>2554</v>
      </c>
      <c r="D40" s="89"/>
      <c r="E40" s="88">
        <f t="shared" si="0"/>
        <v>2554</v>
      </c>
      <c r="F40" s="89">
        <v>2115</v>
      </c>
    </row>
    <row r="41" spans="1:6" ht="18" customHeight="1">
      <c r="A41" s="4" t="s">
        <v>90</v>
      </c>
      <c r="B41" s="91" t="s">
        <v>91</v>
      </c>
      <c r="C41" s="22">
        <f>C42</f>
        <v>1140941.6</v>
      </c>
      <c r="D41" s="22">
        <v>0</v>
      </c>
      <c r="E41" s="88">
        <f t="shared" si="0"/>
        <v>1140941.6</v>
      </c>
      <c r="F41" s="22">
        <f>F42</f>
        <v>1144320.2</v>
      </c>
    </row>
    <row r="42" spans="1:6" ht="29.25" customHeight="1">
      <c r="A42" s="4" t="s">
        <v>92</v>
      </c>
      <c r="B42" s="8" t="s">
        <v>93</v>
      </c>
      <c r="C42" s="22">
        <f>C43+C45</f>
        <v>1140941.6</v>
      </c>
      <c r="D42" s="22"/>
      <c r="E42" s="88">
        <f t="shared" si="0"/>
        <v>1140941.6</v>
      </c>
      <c r="F42" s="22">
        <f>F43+F45</f>
        <v>1144320.2</v>
      </c>
    </row>
    <row r="43" spans="1:6" s="51" customFormat="1" ht="33">
      <c r="A43" s="19" t="s">
        <v>95</v>
      </c>
      <c r="B43" s="52" t="s">
        <v>128</v>
      </c>
      <c r="C43" s="47">
        <f>C44</f>
        <v>82107.9</v>
      </c>
      <c r="D43" s="47"/>
      <c r="E43" s="47">
        <f t="shared" si="0"/>
        <v>82107.9</v>
      </c>
      <c r="F43" s="47">
        <f>F44</f>
        <v>82185.6</v>
      </c>
    </row>
    <row r="44" spans="1:6" s="51" customFormat="1" ht="16.5">
      <c r="A44" s="19" t="s">
        <v>39</v>
      </c>
      <c r="B44" s="52" t="s">
        <v>113</v>
      </c>
      <c r="C44" s="47">
        <v>82107.9</v>
      </c>
      <c r="D44" s="47"/>
      <c r="E44" s="47">
        <f t="shared" si="0"/>
        <v>82107.9</v>
      </c>
      <c r="F44" s="47">
        <v>82185.6</v>
      </c>
    </row>
    <row r="45" spans="1:6" s="51" customFormat="1" ht="33">
      <c r="A45" s="19" t="s">
        <v>123</v>
      </c>
      <c r="B45" s="52" t="s">
        <v>124</v>
      </c>
      <c r="C45" s="47">
        <f>C46+C47+C48+C49+C50+C51+C52</f>
        <v>1058833.7000000002</v>
      </c>
      <c r="D45" s="47"/>
      <c r="E45" s="47">
        <f t="shared" si="0"/>
        <v>1058833.7000000002</v>
      </c>
      <c r="F45" s="47">
        <f>F46+F47+F48+F49+F50+F51+F52</f>
        <v>1062134.5999999999</v>
      </c>
    </row>
    <row r="46" spans="1:6" s="51" customFormat="1" ht="49.5">
      <c r="A46" s="19" t="s">
        <v>40</v>
      </c>
      <c r="B46" s="52" t="s">
        <v>10</v>
      </c>
      <c r="C46" s="47">
        <v>2245.5</v>
      </c>
      <c r="D46" s="47"/>
      <c r="E46" s="47">
        <f t="shared" si="0"/>
        <v>2245.5</v>
      </c>
      <c r="F46" s="47">
        <v>2346.6</v>
      </c>
    </row>
    <row r="47" spans="1:6" s="51" customFormat="1" ht="33">
      <c r="A47" s="19" t="s">
        <v>41</v>
      </c>
      <c r="B47" s="52" t="s">
        <v>11</v>
      </c>
      <c r="C47" s="47">
        <v>35501.4</v>
      </c>
      <c r="D47" s="47"/>
      <c r="E47" s="47">
        <f t="shared" si="0"/>
        <v>35501.4</v>
      </c>
      <c r="F47" s="47">
        <v>35501.4</v>
      </c>
    </row>
    <row r="48" spans="1:6" s="51" customFormat="1" ht="33">
      <c r="A48" s="19" t="s">
        <v>42</v>
      </c>
      <c r="B48" s="52" t="s">
        <v>25</v>
      </c>
      <c r="C48" s="47">
        <v>13793.7</v>
      </c>
      <c r="D48" s="47"/>
      <c r="E48" s="47">
        <f t="shared" si="0"/>
        <v>13793.7</v>
      </c>
      <c r="F48" s="47">
        <v>13833.2</v>
      </c>
    </row>
    <row r="49" spans="1:6" s="51" customFormat="1" ht="49.5">
      <c r="A49" s="19" t="s">
        <v>43</v>
      </c>
      <c r="B49" s="52" t="s">
        <v>5</v>
      </c>
      <c r="C49" s="47">
        <v>35128.8</v>
      </c>
      <c r="D49" s="47"/>
      <c r="E49" s="47">
        <f t="shared" si="0"/>
        <v>35128.8</v>
      </c>
      <c r="F49" s="47">
        <v>36904.7</v>
      </c>
    </row>
    <row r="50" spans="1:6" s="51" customFormat="1" ht="82.5">
      <c r="A50" s="19" t="s">
        <v>44</v>
      </c>
      <c r="B50" s="52" t="s">
        <v>45</v>
      </c>
      <c r="C50" s="47">
        <v>26534.8</v>
      </c>
      <c r="D50" s="47"/>
      <c r="E50" s="47">
        <f t="shared" si="0"/>
        <v>26534.8</v>
      </c>
      <c r="F50" s="47">
        <v>27887.8</v>
      </c>
    </row>
    <row r="51" spans="1:6" s="51" customFormat="1" ht="66">
      <c r="A51" s="19" t="s">
        <v>156</v>
      </c>
      <c r="B51" s="52" t="s">
        <v>157</v>
      </c>
      <c r="C51" s="47">
        <v>28338.7</v>
      </c>
      <c r="D51" s="47"/>
      <c r="E51" s="47">
        <f t="shared" si="0"/>
        <v>28338.7</v>
      </c>
      <c r="F51" s="47">
        <v>28338.7</v>
      </c>
    </row>
    <row r="52" spans="1:6" s="51" customFormat="1" ht="16.5">
      <c r="A52" s="19" t="s">
        <v>46</v>
      </c>
      <c r="B52" s="52" t="s">
        <v>6</v>
      </c>
      <c r="C52" s="47">
        <v>917290.8</v>
      </c>
      <c r="D52" s="47"/>
      <c r="E52" s="47">
        <f t="shared" si="0"/>
        <v>917290.8</v>
      </c>
      <c r="F52" s="47">
        <v>917322.2</v>
      </c>
    </row>
    <row r="53" spans="1:6" ht="19.5" customHeight="1">
      <c r="A53" s="5"/>
      <c r="B53" s="9" t="s">
        <v>165</v>
      </c>
      <c r="C53" s="22">
        <f>C11+C41</f>
        <v>3534750.6</v>
      </c>
      <c r="D53" s="22">
        <f>D11+D41</f>
        <v>12946</v>
      </c>
      <c r="E53" s="22">
        <f>E11+E41</f>
        <v>3547696.6</v>
      </c>
      <c r="F53" s="22">
        <f>F11+F41</f>
        <v>3658575.2</v>
      </c>
    </row>
    <row r="54" spans="1:6" ht="57" customHeight="1">
      <c r="A54" s="2"/>
      <c r="B54" s="16"/>
      <c r="C54" s="95"/>
      <c r="D54" s="95"/>
      <c r="E54" s="95"/>
      <c r="F54" s="95"/>
    </row>
    <row r="55" spans="1:6" ht="15.75" customHeight="1">
      <c r="A55" s="30" t="s">
        <v>111</v>
      </c>
      <c r="B55" s="30"/>
      <c r="C55" s="43"/>
      <c r="D55" s="43"/>
      <c r="E55" s="43"/>
      <c r="F55" s="77"/>
    </row>
    <row r="56" spans="1:6" ht="18" customHeight="1">
      <c r="A56" s="30" t="s">
        <v>145</v>
      </c>
      <c r="B56" s="30"/>
      <c r="D56" s="44"/>
      <c r="E56" s="44"/>
      <c r="F56" s="44" t="s">
        <v>37</v>
      </c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1"/>
    </row>
    <row r="380" ht="12.75">
      <c r="B380" s="11"/>
    </row>
    <row r="381" ht="12.75">
      <c r="B381" s="11"/>
    </row>
    <row r="382" ht="12.75">
      <c r="B382" s="11"/>
    </row>
    <row r="383" ht="12.75">
      <c r="B383" s="11"/>
    </row>
    <row r="384" ht="12.75">
      <c r="B384" s="11"/>
    </row>
    <row r="385" ht="12.75">
      <c r="B385" s="11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</sheetData>
  <mergeCells count="5">
    <mergeCell ref="A6:F6"/>
    <mergeCell ref="A7:F7"/>
    <mergeCell ref="A9:A10"/>
    <mergeCell ref="B9:B10"/>
    <mergeCell ref="C9:E9"/>
  </mergeCells>
  <printOptions/>
  <pageMargins left="0.75" right="0.24" top="0.21" bottom="0.19" header="0.17" footer="0.17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34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82.00390625" style="50" customWidth="1"/>
    <col min="2" max="2" width="14.7109375" style="50" customWidth="1"/>
    <col min="3" max="16384" width="9.140625" style="50" customWidth="1"/>
  </cols>
  <sheetData>
    <row r="1" s="28" customFormat="1" ht="12.75">
      <c r="B1" s="27" t="s">
        <v>23</v>
      </c>
    </row>
    <row r="2" s="28" customFormat="1" ht="12.75">
      <c r="B2" s="27" t="s">
        <v>142</v>
      </c>
    </row>
    <row r="3" s="28" customFormat="1" ht="12.75">
      <c r="B3" s="27" t="s">
        <v>143</v>
      </c>
    </row>
    <row r="4" s="28" customFormat="1" ht="12.75">
      <c r="B4" s="27" t="s">
        <v>169</v>
      </c>
    </row>
    <row r="6" spans="1:2" ht="46.5" customHeight="1">
      <c r="A6" s="100" t="s">
        <v>3</v>
      </c>
      <c r="B6" s="100"/>
    </row>
    <row r="7" ht="23.25" customHeight="1">
      <c r="B7" s="53" t="s">
        <v>0</v>
      </c>
    </row>
    <row r="8" spans="1:2" ht="30" customHeight="1">
      <c r="A8" s="54" t="s">
        <v>7</v>
      </c>
      <c r="B8" s="55" t="s">
        <v>33</v>
      </c>
    </row>
    <row r="9" spans="1:2" s="60" customFormat="1" ht="16.5">
      <c r="A9" s="56" t="s">
        <v>1</v>
      </c>
      <c r="B9" s="57">
        <v>509763.5</v>
      </c>
    </row>
    <row r="10" spans="1:2" s="49" customFormat="1" ht="15.75">
      <c r="A10" s="68" t="s">
        <v>135</v>
      </c>
      <c r="B10" s="69"/>
    </row>
    <row r="11" spans="1:2" ht="15.75">
      <c r="A11" s="48" t="s">
        <v>24</v>
      </c>
      <c r="B11" s="58">
        <v>10516</v>
      </c>
    </row>
    <row r="12" spans="1:2" ht="31.5">
      <c r="A12" s="75" t="s">
        <v>154</v>
      </c>
      <c r="B12" s="58">
        <v>44653.4</v>
      </c>
    </row>
    <row r="13" spans="1:2" ht="65.25" customHeight="1">
      <c r="A13" s="75" t="s">
        <v>118</v>
      </c>
      <c r="B13" s="58">
        <v>405527.2</v>
      </c>
    </row>
    <row r="14" spans="1:2" ht="18.75" customHeight="1">
      <c r="A14" s="76" t="s">
        <v>32</v>
      </c>
      <c r="B14" s="58">
        <v>1379</v>
      </c>
    </row>
    <row r="15" spans="1:2" s="60" customFormat="1" ht="16.5">
      <c r="A15" s="56" t="s">
        <v>2</v>
      </c>
      <c r="B15" s="57">
        <f>SUM(B16:B17)</f>
        <v>509763.52523</v>
      </c>
    </row>
    <row r="16" spans="1:5" s="60" customFormat="1" ht="16.5">
      <c r="A16" s="63" t="s">
        <v>121</v>
      </c>
      <c r="B16" s="64">
        <f>B19+B22+B25+B28+B31</f>
        <v>451559.62523</v>
      </c>
      <c r="D16" s="70"/>
      <c r="E16" s="50"/>
    </row>
    <row r="17" spans="1:4" s="60" customFormat="1" ht="16.5">
      <c r="A17" s="63" t="s">
        <v>122</v>
      </c>
      <c r="B17" s="64">
        <f>B20+B23+B26+B29</f>
        <v>58203.90000000001</v>
      </c>
      <c r="D17" s="70"/>
    </row>
    <row r="18" spans="1:2" s="61" customFormat="1" ht="31.5">
      <c r="A18" s="48" t="s">
        <v>35</v>
      </c>
      <c r="B18" s="58">
        <f>SUM(B19:B20)</f>
        <v>51952.4</v>
      </c>
    </row>
    <row r="19" spans="1:3" s="61" customFormat="1" ht="15.75">
      <c r="A19" s="63" t="s">
        <v>121</v>
      </c>
      <c r="B19" s="58">
        <v>44653.4</v>
      </c>
      <c r="C19" s="71"/>
    </row>
    <row r="20" spans="1:2" s="61" customFormat="1" ht="15.75">
      <c r="A20" s="63" t="s">
        <v>122</v>
      </c>
      <c r="B20" s="58">
        <v>7299</v>
      </c>
    </row>
    <row r="21" spans="1:2" ht="31.5" customHeight="1">
      <c r="A21" s="62" t="s">
        <v>19</v>
      </c>
      <c r="B21" s="58">
        <f>SUM(B22:B23)</f>
        <v>257787.5</v>
      </c>
    </row>
    <row r="22" spans="1:4" ht="15" customHeight="1">
      <c r="A22" s="63" t="s">
        <v>121</v>
      </c>
      <c r="B22" s="58">
        <v>251772.3</v>
      </c>
      <c r="D22" s="72"/>
    </row>
    <row r="23" spans="1:2" ht="16.5" customHeight="1">
      <c r="A23" s="63" t="s">
        <v>122</v>
      </c>
      <c r="B23" s="58">
        <v>6015.2</v>
      </c>
    </row>
    <row r="24" spans="1:2" ht="31.5" customHeight="1">
      <c r="A24" s="62" t="s">
        <v>20</v>
      </c>
      <c r="B24" s="58">
        <f>SUM(B25:B26)</f>
        <v>90117.85979</v>
      </c>
    </row>
    <row r="25" spans="1:2" ht="16.5" customHeight="1">
      <c r="A25" s="63" t="s">
        <v>121</v>
      </c>
      <c r="B25" s="58">
        <v>51352.95979</v>
      </c>
    </row>
    <row r="26" spans="1:2" ht="15.75" customHeight="1">
      <c r="A26" s="63" t="s">
        <v>122</v>
      </c>
      <c r="B26" s="58">
        <v>38764.9</v>
      </c>
    </row>
    <row r="27" spans="1:2" ht="49.5" customHeight="1">
      <c r="A27" s="62" t="s">
        <v>21</v>
      </c>
      <c r="B27" s="58">
        <f>SUM(B28:B29)</f>
        <v>108526.76544</v>
      </c>
    </row>
    <row r="28" spans="1:2" ht="15" customHeight="1">
      <c r="A28" s="63" t="s">
        <v>121</v>
      </c>
      <c r="B28" s="58">
        <v>102401.96544</v>
      </c>
    </row>
    <row r="29" spans="1:2" ht="14.25" customHeight="1">
      <c r="A29" s="63" t="s">
        <v>122</v>
      </c>
      <c r="B29" s="58">
        <v>6124.8</v>
      </c>
    </row>
    <row r="30" spans="1:2" ht="47.25">
      <c r="A30" s="73" t="s">
        <v>34</v>
      </c>
      <c r="B30" s="58">
        <f>B31</f>
        <v>1379</v>
      </c>
    </row>
    <row r="31" spans="1:5" ht="15" customHeight="1">
      <c r="A31" s="63" t="s">
        <v>121</v>
      </c>
      <c r="B31" s="58">
        <v>1379</v>
      </c>
      <c r="E31" s="74"/>
    </row>
    <row r="32" spans="1:2" ht="34.5" customHeight="1">
      <c r="A32" s="65"/>
      <c r="B32" s="66"/>
    </row>
    <row r="33" s="67" customFormat="1" ht="18" customHeight="1">
      <c r="A33" s="30" t="s">
        <v>111</v>
      </c>
    </row>
    <row r="34" spans="1:2" s="67" customFormat="1" ht="18.75" customHeight="1">
      <c r="A34" s="30" t="s">
        <v>145</v>
      </c>
      <c r="B34" s="44" t="s">
        <v>37</v>
      </c>
    </row>
  </sheetData>
  <mergeCells count="1">
    <mergeCell ref="A6:B6"/>
  </mergeCells>
  <printOptions/>
  <pageMargins left="0.75" right="0.31" top="0.32" bottom="0.54" header="0.21" footer="0.5"/>
  <pageSetup fitToHeight="2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2014-04-10T09:32:41Z</cp:lastPrinted>
  <dcterms:created xsi:type="dcterms:W3CDTF">1996-10-08T23:32:33Z</dcterms:created>
  <dcterms:modified xsi:type="dcterms:W3CDTF">2014-05-12T13:05:38Z</dcterms:modified>
  <cp:category/>
  <cp:version/>
  <cp:contentType/>
  <cp:contentStatus/>
</cp:coreProperties>
</file>