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lina-pc\!общая папка\Дербина\66-ТИПОГРАФИЯ\поправки апрель 2020 год табличный материал\"/>
    </mc:Choice>
  </mc:AlternateContent>
  <bookViews>
    <workbookView xWindow="360" yWindow="372" windowWidth="18732" windowHeight="8136"/>
  </bookViews>
  <sheets>
    <sheet name="Дор фонд Пр 20" sheetId="1" r:id="rId1"/>
  </sheets>
  <definedNames>
    <definedName name="_xlnm._FilterDatabase" localSheetId="0" hidden="1">'Дор фонд Пр 20'!$A$5:$B$39</definedName>
    <definedName name="_xlnm.Print_Area" localSheetId="0">'Дор фонд Пр 20'!$A$1:$B$45</definedName>
  </definedNames>
  <calcPr calcId="152511"/>
</workbook>
</file>

<file path=xl/calcChain.xml><?xml version="1.0" encoding="utf-8"?>
<calcChain xmlns="http://schemas.openxmlformats.org/spreadsheetml/2006/main">
  <c r="B21" i="1" l="1"/>
  <c r="B34" i="1"/>
  <c r="B41" i="1"/>
  <c r="B43" i="1"/>
  <c r="B8" i="1"/>
  <c r="B23" i="1" l="1"/>
  <c r="B26" i="1"/>
  <c r="B42" i="1"/>
  <c r="B31" i="1"/>
  <c r="B28" i="1"/>
  <c r="B40" i="1"/>
  <c r="B15" i="1"/>
  <c r="B20" i="1" l="1"/>
  <c r="B14" i="1" s="1"/>
  <c r="B12" i="1" s="1"/>
  <c r="G13" i="1" s="1"/>
  <c r="B25" i="1"/>
  <c r="B22" i="1"/>
  <c r="B37" i="1"/>
  <c r="B19" i="1"/>
  <c r="B16" i="1"/>
  <c r="C12" i="1" l="1"/>
  <c r="B13" i="1"/>
  <c r="B9" i="1" s="1"/>
</calcChain>
</file>

<file path=xl/sharedStrings.xml><?xml version="1.0" encoding="utf-8"?>
<sst xmlns="http://schemas.openxmlformats.org/spreadsheetml/2006/main" count="45" uniqueCount="27">
  <si>
    <t>Прогнозируемое поступление доходов и распределение бюджетных ассигнований Дорожного фонда города Орла на 2020 год</t>
  </si>
  <si>
    <t>тыс.рублей</t>
  </si>
  <si>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</si>
  <si>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</si>
  <si>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</si>
  <si>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</si>
  <si>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</si>
  <si>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</si>
  <si>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</si>
  <si>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</si>
  <si>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</si>
  <si>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</si>
  <si>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</si>
  <si>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>Муниципальная программа "Комплексное развитие улично-дорожной сети города Орла на 2020-2022 годы"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</si>
  <si>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</si>
  <si>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</si>
  <si>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</si>
  <si>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</si>
  <si>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</si>
  <si>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>Закон Орловской области от 26 января 2007 года №655-ОЗ "О наказах избирателей депутатам Орловского областного Совета народных депутатов"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</si>
  <si>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</si>
  <si>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 xml:space="preserve">разница на наказы </t>
  </si>
  <si>
    <t>Сумма</t>
  </si>
  <si>
    <t>Приложение 20</t>
  </si>
  <si>
    <t xml:space="preserve">Заместитель главы администрации - начальник финансово-                                             экономического управления администрации города Орла                                                                            </t>
  </si>
  <si>
    <t>И.Н. Краличев</t>
  </si>
  <si>
    <t xml:space="preserve">к решению Орловского городского Совета
 народных депутатов
  №66/1087 - ГС ОТ 30.04.2020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</si>
</sst>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$&quot;#,##0_);\(&quot;$&quot;#,##0\)"/>
  </numFmts>
  <fonts count="23" x14ac:knownFonts="1">
    <font>
      <sz val="10"/>
      <name val="Arial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1" fillId="0" borderId="0"/>
    <xf numFmtId="0" fontId="4" fillId="0" borderId="0"/>
    <xf numFmtId="0" fontId="4" fillId="0" borderId="0"/>
    <xf numFmtId="0" fontId="13" fillId="0" borderId="0"/>
    <xf numFmtId="164" fontId="16" fillId="0" borderId="2">
      <alignment horizontal="right" vertical="center"/>
    </xf>
    <xf numFmtId="165" fontId="17" fillId="0" borderId="3">
      <alignment horizontal="right" vertical="center" shrinkToFit="1"/>
    </xf>
    <xf numFmtId="49" fontId="18" fillId="0" borderId="2">
      <alignment horizontal="center" vertical="center" wrapText="1"/>
    </xf>
    <xf numFmtId="49" fontId="16" fillId="0" borderId="2">
      <alignment horizontal="left" vertical="center" wrapText="1"/>
    </xf>
    <xf numFmtId="0" fontId="18" fillId="0" borderId="0">
      <alignment wrapText="1"/>
    </xf>
    <xf numFmtId="4" fontId="16" fillId="0" borderId="2">
      <alignment horizontal="right" vertical="center" shrinkToFit="1"/>
    </xf>
    <xf numFmtId="4" fontId="22" fillId="0" borderId="5">
      <alignment horizontal="right" vertical="center"/>
    </xf>
  </cellStyleXfs>
  <cellXfs count="46">
    <xf numFmtId="0" fontId="0" fillId="0" borderId="0" xfId="0"/>
    <xf numFmtId="0" fontId="3" fillId="0" borderId="0" xfId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5" fillId="0" borderId="0" xfId="2" applyFont="1" applyFill="1"/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Fill="1" applyBorder="1" applyAlignment="1">
      <alignment vertical="top" wrapText="1"/>
    </xf>
    <xf numFmtId="164" fontId="9" fillId="0" borderId="1" xfId="2" applyNumberFormat="1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164" fontId="10" fillId="0" borderId="1" xfId="2" applyNumberFormat="1" applyFont="1" applyFill="1" applyBorder="1" applyAlignment="1" applyProtection="1">
      <alignment vertical="center" wrapText="1"/>
    </xf>
    <xf numFmtId="0" fontId="9" fillId="0" borderId="0" xfId="2" applyFont="1" applyFill="1"/>
    <xf numFmtId="0" fontId="11" fillId="0" borderId="1" xfId="0" applyFont="1" applyFill="1" applyBorder="1" applyAlignment="1" applyProtection="1">
      <alignment vertical="top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8" fillId="0" borderId="0" xfId="2" applyFont="1" applyFill="1"/>
    <xf numFmtId="49" fontId="8" fillId="0" borderId="1" xfId="4" applyNumberFormat="1" applyFont="1" applyFill="1" applyBorder="1" applyAlignment="1" applyProtection="1">
      <alignment horizontal="justify" vertical="top" wrapText="1"/>
    </xf>
    <xf numFmtId="164" fontId="9" fillId="0" borderId="1" xfId="0" applyNumberFormat="1" applyFont="1" applyFill="1" applyBorder="1" applyAlignment="1">
      <alignment vertical="center"/>
    </xf>
    <xf numFmtId="2" fontId="8" fillId="0" borderId="1" xfId="4" applyNumberFormat="1" applyFont="1" applyFill="1" applyBorder="1" applyAlignment="1" applyProtection="1">
      <alignment horizontal="justify" vertical="top" wrapText="1"/>
    </xf>
    <xf numFmtId="164" fontId="10" fillId="0" borderId="1" xfId="2" applyNumberFormat="1" applyFont="1" applyFill="1" applyBorder="1" applyAlignment="1">
      <alignment vertical="center"/>
    </xf>
    <xf numFmtId="0" fontId="14" fillId="0" borderId="0" xfId="2" applyFont="1" applyFill="1"/>
    <xf numFmtId="0" fontId="8" fillId="0" borderId="1" xfId="2" applyFont="1" applyFill="1" applyBorder="1" applyAlignment="1">
      <alignment vertical="top" wrapText="1"/>
    </xf>
    <xf numFmtId="0" fontId="8" fillId="0" borderId="0" xfId="0" applyFont="1" applyFill="1" applyBorder="1" applyAlignment="1" applyProtection="1">
      <alignment horizontal="left" vertical="top" wrapText="1" indent="2"/>
      <protection locked="0"/>
    </xf>
    <xf numFmtId="164" fontId="9" fillId="0" borderId="0" xfId="0" applyNumberFormat="1" applyFont="1" applyFill="1" applyBorder="1" applyAlignment="1">
      <alignment vertical="center" shrinkToFit="1"/>
    </xf>
    <xf numFmtId="164" fontId="15" fillId="0" borderId="0" xfId="2" applyNumberFormat="1" applyFont="1" applyFill="1"/>
    <xf numFmtId="0" fontId="15" fillId="0" borderId="0" xfId="2" applyFont="1" applyFill="1"/>
    <xf numFmtId="49" fontId="8" fillId="0" borderId="1" xfId="4" applyNumberFormat="1" applyFont="1" applyFill="1" applyBorder="1" applyAlignment="1" applyProtection="1">
      <alignment horizontal="left" vertical="top" wrapText="1" indent="1"/>
    </xf>
    <xf numFmtId="0" fontId="11" fillId="0" borderId="1" xfId="0" applyFont="1" applyFill="1" applyBorder="1" applyAlignment="1" applyProtection="1">
      <alignment horizontal="left" vertical="top" wrapText="1" indent="3"/>
      <protection locked="0"/>
    </xf>
    <xf numFmtId="4" fontId="8" fillId="0" borderId="1" xfId="4" applyNumberFormat="1" applyFont="1" applyFill="1" applyBorder="1" applyAlignment="1" applyProtection="1">
      <alignment horizontal="left" vertical="top" wrapText="1" indent="1"/>
    </xf>
    <xf numFmtId="0" fontId="8" fillId="0" borderId="1" xfId="0" applyFont="1" applyFill="1" applyBorder="1" applyAlignment="1" applyProtection="1">
      <alignment vertical="top" wrapText="1"/>
      <protection locked="0"/>
    </xf>
    <xf numFmtId="164" fontId="9" fillId="0" borderId="1" xfId="0" applyNumberFormat="1" applyFont="1" applyFill="1" applyBorder="1" applyAlignment="1">
      <alignment vertical="center" shrinkToFit="1"/>
    </xf>
    <xf numFmtId="164" fontId="12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 applyProtection="1">
      <alignment horizontal="left" vertical="top" wrapText="1" indent="2"/>
      <protection locked="0"/>
    </xf>
    <xf numFmtId="164" fontId="12" fillId="0" borderId="1" xfId="0" applyNumberFormat="1" applyFont="1" applyFill="1" applyBorder="1" applyAlignment="1">
      <alignment vertical="center" shrinkToFit="1"/>
    </xf>
    <xf numFmtId="0" fontId="19" fillId="0" borderId="0" xfId="2" applyFont="1" applyFill="1"/>
    <xf numFmtId="0" fontId="12" fillId="0" borderId="0" xfId="2" applyFont="1" applyFill="1"/>
    <xf numFmtId="0" fontId="20" fillId="0" borderId="0" xfId="2" applyFont="1" applyFill="1"/>
    <xf numFmtId="0" fontId="2" fillId="0" borderId="0" xfId="0" applyFont="1" applyFill="1" applyAlignment="1">
      <alignment horizontal="right"/>
    </xf>
    <xf numFmtId="164" fontId="5" fillId="0" borderId="0" xfId="2" applyNumberFormat="1" applyFont="1" applyFill="1"/>
    <xf numFmtId="0" fontId="21" fillId="0" borderId="0" xfId="0" applyFont="1" applyFill="1" applyAlignment="1">
      <alignment vertical="center" wrapText="1"/>
    </xf>
    <xf numFmtId="164" fontId="9" fillId="0" borderId="0" xfId="2" applyNumberFormat="1" applyFont="1" applyFill="1"/>
    <xf numFmtId="164" fontId="20" fillId="0" borderId="0" xfId="2" applyNumberFormat="1" applyFont="1" applyFill="1"/>
    <xf numFmtId="49" fontId="22" fillId="0" borderId="3" xfId="7" applyNumberFormat="1" applyFont="1" applyBorder="1" applyProtection="1">
      <alignment horizontal="center" vertical="center" wrapText="1"/>
    </xf>
    <xf numFmtId="3" fontId="1" fillId="0" borderId="0" xfId="0" applyNumberFormat="1" applyFont="1" applyFill="1" applyAlignment="1"/>
    <xf numFmtId="0" fontId="6" fillId="0" borderId="0" xfId="2" applyFont="1" applyFill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/>
    </xf>
  </cellXfs>
  <cellStyles count="12">
    <cellStyle name="st36" xfId="5"/>
    <cellStyle name="st38" xfId="6"/>
    <cellStyle name="xl25" xfId="7"/>
    <cellStyle name="xl28" xfId="8"/>
    <cellStyle name="xl30" xfId="9"/>
    <cellStyle name="xl42" xfId="11"/>
    <cellStyle name="xl45" xfId="10"/>
    <cellStyle name="Обычный" xfId="0" builtinId="0"/>
    <cellStyle name="Обычный 2" xfId="2"/>
    <cellStyle name="Обычный 2 10" xfId="3"/>
    <cellStyle name="Обычный_Доходы по новой классификации" xfId="4"/>
    <cellStyle name="Обычный_Приложения №№13,14,15 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view="pageBreakPreview" zoomScaleSheetLayoutView="100" workbookViewId="0">
      <selection activeCell="A2" sqref="A2:B2"/>
    </sheetView>
  </sheetViews>
  <sheetFormatPr defaultColWidth="9.109375" defaultRowHeight="15.6" x14ac:dyDescent="0.3"/>
  <cols>
    <col min="1" max="1" width="86.109375" style="4" customWidth="1"/>
    <col min="2" max="2" width="16" style="23" customWidth="1"/>
    <col min="3" max="3" width="12.6640625" style="4" customWidth="1"/>
    <col min="4" max="4" width="12" style="4" customWidth="1"/>
    <col min="5" max="6" width="9.109375" style="4"/>
    <col min="7" max="7" width="10.109375" style="4" bestFit="1" customWidth="1"/>
    <col min="8" max="16384" width="9.109375" style="4"/>
  </cols>
  <sheetData>
    <row r="1" spans="1:8" s="1" customFormat="1" ht="20.25" customHeight="1" x14ac:dyDescent="0.25">
      <c r="A1" s="45" t="s">
        <v>23</v>
      </c>
      <c r="B1" s="45"/>
      <c r="C1" s="41"/>
    </row>
    <row r="2" spans="1:8" s="1" customFormat="1" ht="57.75" customHeight="1" x14ac:dyDescent="0.25">
      <c r="A2" s="44" t="s">
        <v>26</v>
      </c>
      <c r="B2" s="45"/>
    </row>
    <row r="3" spans="1:8" s="3" customFormat="1" ht="25.5" customHeight="1" x14ac:dyDescent="0.2">
      <c r="A3" s="2"/>
      <c r="B3" s="35"/>
    </row>
    <row r="4" spans="1:8" x14ac:dyDescent="0.3">
      <c r="B4" s="4"/>
    </row>
    <row r="5" spans="1:8" ht="46.5" customHeight="1" x14ac:dyDescent="0.3">
      <c r="A5" s="42" t="s">
        <v>0</v>
      </c>
      <c r="B5" s="42"/>
    </row>
    <row r="6" spans="1:8" ht="22.5" customHeight="1" x14ac:dyDescent="0.3">
      <c r="A6" s="43" t="s">
        <v>1</v>
      </c>
      <c r="B6" s="43"/>
    </row>
    <row r="7" spans="1:8" ht="53.25" customHeight="1" x14ac:dyDescent="0.3">
      <c r="A7" s="5" t="s">
        <v>2</v>
      </c>
      <c r="B7" s="40" t="s">
        <v>22</v>
      </c>
    </row>
    <row r="8" spans="1:8" ht="21.75" customHeight="1" x14ac:dyDescent="0.3">
      <c r="A8" s="6" t="s">
        <v>3</v>
      </c>
      <c r="B8" s="7">
        <f>46883.2</f>
        <v>46883.199999999997</v>
      </c>
    </row>
    <row r="9" spans="1:8" s="10" customFormat="1" ht="21" customHeight="1" x14ac:dyDescent="0.3">
      <c r="A9" s="8" t="s">
        <v>4</v>
      </c>
      <c r="B9" s="9">
        <f>B13-B8</f>
        <v>1581467.9635999999</v>
      </c>
    </row>
    <row r="10" spans="1:8" s="13" customFormat="1" ht="16.8" x14ac:dyDescent="0.3">
      <c r="A10" s="11" t="s">
        <v>5</v>
      </c>
      <c r="B10" s="12"/>
    </row>
    <row r="11" spans="1:8" ht="16.8" x14ac:dyDescent="0.3">
      <c r="A11" s="14" t="s">
        <v>6</v>
      </c>
      <c r="B11" s="15">
        <v>13068</v>
      </c>
    </row>
    <row r="12" spans="1:8" ht="16.8" x14ac:dyDescent="0.3">
      <c r="A12" s="16" t="s">
        <v>7</v>
      </c>
      <c r="B12" s="15">
        <f>B14-B8</f>
        <v>1528714.9669999999</v>
      </c>
      <c r="C12" s="36">
        <f>B8+B12-B14</f>
        <v>0</v>
      </c>
    </row>
    <row r="13" spans="1:8" s="10" customFormat="1" ht="16.8" x14ac:dyDescent="0.3">
      <c r="A13" s="8" t="s">
        <v>8</v>
      </c>
      <c r="B13" s="17">
        <f>B14+B15</f>
        <v>1628351.1635999999</v>
      </c>
      <c r="G13" s="38">
        <f>B12-1527715</f>
        <v>999.96699999994598</v>
      </c>
      <c r="H13" s="10" t="s">
        <v>21</v>
      </c>
    </row>
    <row r="14" spans="1:8" s="33" customFormat="1" ht="16.8" x14ac:dyDescent="0.3">
      <c r="A14" s="30" t="s">
        <v>9</v>
      </c>
      <c r="B14" s="29">
        <f>B17+B20+B38+B43</f>
        <v>1575598.1669999999</v>
      </c>
    </row>
    <row r="15" spans="1:8" s="34" customFormat="1" ht="16.8" x14ac:dyDescent="0.3">
      <c r="A15" s="30" t="s">
        <v>10</v>
      </c>
      <c r="B15" s="29">
        <f>B18+B21+B39+B41</f>
        <v>52752.996599999999</v>
      </c>
      <c r="D15" s="39"/>
    </row>
    <row r="16" spans="1:8" s="18" customFormat="1" ht="31.2" x14ac:dyDescent="0.3">
      <c r="A16" s="14" t="s">
        <v>11</v>
      </c>
      <c r="B16" s="15">
        <f>B17+B18</f>
        <v>350269.3</v>
      </c>
    </row>
    <row r="17" spans="1:2" s="34" customFormat="1" ht="16.8" x14ac:dyDescent="0.3">
      <c r="A17" s="30" t="s">
        <v>9</v>
      </c>
      <c r="B17" s="29">
        <v>332023.2</v>
      </c>
    </row>
    <row r="18" spans="1:2" s="34" customFormat="1" ht="16.8" x14ac:dyDescent="0.3">
      <c r="A18" s="30" t="s">
        <v>10</v>
      </c>
      <c r="B18" s="29">
        <v>18246.099999999999</v>
      </c>
    </row>
    <row r="19" spans="1:2" ht="34.5" customHeight="1" x14ac:dyDescent="0.3">
      <c r="A19" s="14" t="s">
        <v>13</v>
      </c>
      <c r="B19" s="15">
        <f>B20+B21</f>
        <v>1183715.1000000001</v>
      </c>
    </row>
    <row r="20" spans="1:2" s="32" customFormat="1" ht="16.5" customHeight="1" x14ac:dyDescent="0.3">
      <c r="A20" s="30" t="s">
        <v>9</v>
      </c>
      <c r="B20" s="29">
        <f>B23+B26+B29+B32+B35</f>
        <v>1155080.5</v>
      </c>
    </row>
    <row r="21" spans="1:2" s="32" customFormat="1" ht="16.8" x14ac:dyDescent="0.3">
      <c r="A21" s="30" t="s">
        <v>10</v>
      </c>
      <c r="B21" s="29">
        <f>B24+B27+B30+B33+B36</f>
        <v>28634.6</v>
      </c>
    </row>
    <row r="22" spans="1:2" ht="20.25" customHeight="1" x14ac:dyDescent="0.3">
      <c r="A22" s="24" t="s">
        <v>14</v>
      </c>
      <c r="B22" s="15">
        <f>B23+B24</f>
        <v>280339.40000000002</v>
      </c>
    </row>
    <row r="23" spans="1:2" ht="16.8" x14ac:dyDescent="0.3">
      <c r="A23" s="25" t="s">
        <v>9</v>
      </c>
      <c r="B23" s="29">
        <f>50000+58803.1+2307.9+160000</f>
        <v>271111</v>
      </c>
    </row>
    <row r="24" spans="1:2" ht="16.8" x14ac:dyDescent="0.3">
      <c r="A24" s="25" t="s">
        <v>10</v>
      </c>
      <c r="B24" s="29">
        <v>9228.4</v>
      </c>
    </row>
    <row r="25" spans="1:2" ht="16.8" x14ac:dyDescent="0.3">
      <c r="A25" s="24" t="s">
        <v>15</v>
      </c>
      <c r="B25" s="15">
        <f>B26+B27</f>
        <v>398099.7</v>
      </c>
    </row>
    <row r="26" spans="1:2" ht="16.8" x14ac:dyDescent="0.3">
      <c r="A26" s="25" t="s">
        <v>9</v>
      </c>
      <c r="B26" s="29">
        <f>355000+34856</f>
        <v>389856</v>
      </c>
    </row>
    <row r="27" spans="1:2" ht="16.8" x14ac:dyDescent="0.3">
      <c r="A27" s="25" t="s">
        <v>10</v>
      </c>
      <c r="B27" s="29">
        <v>8243.7000000000007</v>
      </c>
    </row>
    <row r="28" spans="1:2" ht="69" customHeight="1" x14ac:dyDescent="0.3">
      <c r="A28" s="26" t="s">
        <v>16</v>
      </c>
      <c r="B28" s="15">
        <f>B29+B30</f>
        <v>411919</v>
      </c>
    </row>
    <row r="29" spans="1:2" ht="16.8" x14ac:dyDescent="0.3">
      <c r="A29" s="25" t="s">
        <v>9</v>
      </c>
      <c r="B29" s="29">
        <v>407106.9</v>
      </c>
    </row>
    <row r="30" spans="1:2" ht="16.8" x14ac:dyDescent="0.3">
      <c r="A30" s="25" t="s">
        <v>10</v>
      </c>
      <c r="B30" s="29">
        <v>4812.1000000000004</v>
      </c>
    </row>
    <row r="31" spans="1:2" ht="31.2" x14ac:dyDescent="0.3">
      <c r="A31" s="26" t="s">
        <v>17</v>
      </c>
      <c r="B31" s="15">
        <f>B32+B33</f>
        <v>13357</v>
      </c>
    </row>
    <row r="32" spans="1:2" ht="16.8" x14ac:dyDescent="0.3">
      <c r="A32" s="25" t="s">
        <v>9</v>
      </c>
      <c r="B32" s="29">
        <v>7006.6</v>
      </c>
    </row>
    <row r="33" spans="1:2" ht="16.8" x14ac:dyDescent="0.3">
      <c r="A33" s="25" t="s">
        <v>10</v>
      </c>
      <c r="B33" s="29">
        <v>6350.4</v>
      </c>
    </row>
    <row r="34" spans="1:2" ht="31.2" x14ac:dyDescent="0.3">
      <c r="A34" s="26" t="s">
        <v>20</v>
      </c>
      <c r="B34" s="29">
        <f>B35+B36</f>
        <v>80000</v>
      </c>
    </row>
    <row r="35" spans="1:2" ht="16.8" x14ac:dyDescent="0.3">
      <c r="A35" s="25" t="s">
        <v>9</v>
      </c>
      <c r="B35" s="29">
        <v>80000</v>
      </c>
    </row>
    <row r="36" spans="1:2" ht="16.8" x14ac:dyDescent="0.3">
      <c r="A36" s="25" t="s">
        <v>10</v>
      </c>
      <c r="B36" s="29"/>
    </row>
    <row r="37" spans="1:2" ht="33.75" customHeight="1" x14ac:dyDescent="0.3">
      <c r="A37" s="19" t="s">
        <v>12</v>
      </c>
      <c r="B37" s="15">
        <f>B38+B39</f>
        <v>88519.6636</v>
      </c>
    </row>
    <row r="38" spans="1:2" s="32" customFormat="1" ht="17.25" customHeight="1" x14ac:dyDescent="0.3">
      <c r="A38" s="30" t="s">
        <v>9</v>
      </c>
      <c r="B38" s="29">
        <v>87634.467000000004</v>
      </c>
    </row>
    <row r="39" spans="1:2" s="32" customFormat="1" ht="15.75" customHeight="1" x14ac:dyDescent="0.3">
      <c r="A39" s="30" t="s">
        <v>10</v>
      </c>
      <c r="B39" s="29">
        <v>885.19659999999999</v>
      </c>
    </row>
    <row r="40" spans="1:2" ht="51" customHeight="1" x14ac:dyDescent="0.3">
      <c r="A40" s="27" t="s">
        <v>18</v>
      </c>
      <c r="B40" s="15">
        <f>B41</f>
        <v>4987.1000000000004</v>
      </c>
    </row>
    <row r="41" spans="1:2" s="32" customFormat="1" ht="15.75" customHeight="1" x14ac:dyDescent="0.3">
      <c r="A41" s="30" t="s">
        <v>10</v>
      </c>
      <c r="B41" s="29">
        <f>5087.1-100</f>
        <v>4987.1000000000004</v>
      </c>
    </row>
    <row r="42" spans="1:2" ht="42.75" customHeight="1" x14ac:dyDescent="0.3">
      <c r="A42" s="19" t="s">
        <v>19</v>
      </c>
      <c r="B42" s="28">
        <f>B43</f>
        <v>860</v>
      </c>
    </row>
    <row r="43" spans="1:2" s="32" customFormat="1" ht="21" customHeight="1" x14ac:dyDescent="0.3">
      <c r="A43" s="30" t="s">
        <v>9</v>
      </c>
      <c r="B43" s="31">
        <f>1000-140</f>
        <v>860</v>
      </c>
    </row>
    <row r="44" spans="1:2" ht="31.5" customHeight="1" x14ac:dyDescent="0.3">
      <c r="A44" s="20"/>
      <c r="B44" s="21"/>
    </row>
    <row r="45" spans="1:2" ht="40.5" customHeight="1" x14ac:dyDescent="0.3">
      <c r="A45" s="37" t="s">
        <v>24</v>
      </c>
      <c r="B45" s="37" t="s">
        <v>25</v>
      </c>
    </row>
    <row r="47" spans="1:2" x14ac:dyDescent="0.3">
      <c r="B47" s="22"/>
    </row>
    <row r="48" spans="1:2" x14ac:dyDescent="0.3">
      <c r="B48" s="22"/>
    </row>
    <row r="51" spans="2:2" x14ac:dyDescent="0.3">
      <c r="B51" s="22"/>
    </row>
  </sheetData>
  <mergeCells count="4">
    <mergeCell ref="A5:B5"/>
    <mergeCell ref="A6:B6"/>
    <mergeCell ref="A2:B2"/>
    <mergeCell ref="A1:B1"/>
  </mergeCells>
  <pageMargins left="1.1811023622047245" right="0.39370078740157483" top="0.37" bottom="0.2" header="0.31496062992125984" footer="0.19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20</vt:lpstr>
      <vt:lpstr>'Дор фонд Пр 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Grishina</cp:lastModifiedBy>
  <cp:lastPrinted>2020-04-30T11:44:06Z</cp:lastPrinted>
  <dcterms:created xsi:type="dcterms:W3CDTF">2019-12-24T13:47:32Z</dcterms:created>
  <dcterms:modified xsi:type="dcterms:W3CDTF">2020-05-07T08:36:24Z</dcterms:modified>
</cp:coreProperties>
</file>